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https://adminliveunc-my.sharepoint.com/personal/cgonzale_ad_unc_edu/Documents/Cecilia's Folder/CORE-NC/"/>
    </mc:Choice>
  </mc:AlternateContent>
  <xr:revisionPtr revIDLastSave="0" documentId="8_{8302EA8B-1317-48F0-AF02-77090BEF811A}" xr6:coauthVersionLast="47" xr6:coauthVersionMax="47" xr10:uidLastSave="{00000000-0000-0000-0000-000000000000}"/>
  <workbookProtection workbookAlgorithmName="SHA-512" workbookHashValue="lSUwGfKynokqV/9W/GXVu9fMiz2fWYCC/PvVurimVVMfotnm08JdZcJdwjwxDK9/TUhZUypx9hAIrNti1tlnJA==" workbookSaltValue="S7Ywdm5WpQP0jeGXTATd3g==" workbookSpinCount="100000" lockStructure="1"/>
  <bookViews>
    <workbookView xWindow="28680" yWindow="315" windowWidth="25440" windowHeight="15390" tabRatio="961" firstSheet="2" activeTab="2" xr2:uid="{D9E8AEA3-7446-4D25-9135-3EE712AC99C6}"/>
  </bookViews>
  <sheets>
    <sheet name="Lists" sheetId="4" state="hidden" r:id="rId1"/>
    <sheet name="Summary" sheetId="2" state="hidden" r:id="rId2"/>
    <sheet name="Instructions" sheetId="1" r:id="rId3"/>
    <sheet name="1. Strategic Planning" sheetId="21" r:id="rId4"/>
    <sheet name="2. Evidence-Based Treatment" sheetId="22" r:id="rId5"/>
    <sheet name="3. Recovery" sheetId="7" r:id="rId6"/>
    <sheet name="4. Housing" sheetId="23" r:id="rId7"/>
    <sheet name="5. Employment" sheetId="9" r:id="rId8"/>
    <sheet name="6. Early Intervention" sheetId="10" r:id="rId9"/>
    <sheet name="7. Naloxone" sheetId="11" r:id="rId10"/>
    <sheet name="8. Post Overdose Response" sheetId="20" r:id="rId11"/>
    <sheet name="9. Syringe Services" sheetId="13" r:id="rId12"/>
    <sheet name="10. CJ Diversion" sheetId="14" r:id="rId13"/>
    <sheet name="11. Treatment - Jails" sheetId="15" r:id="rId14"/>
    <sheet name="12. Reentry" sheetId="16" r:id="rId15"/>
    <sheet name="Option B Measures" sheetId="17" r:id="rId16"/>
  </sheets>
  <definedNames>
    <definedName name="_Hlk135901906" localSheetId="10">'8. Post Overdose Response'!$B$32</definedName>
    <definedName name="_Hlk135901906" localSheetId="11">'9. Syringe Services'!$B$33</definedName>
    <definedName name="_Hlk136336005" localSheetId="10">'8. Post Overdose Response'!$B$40</definedName>
    <definedName name="_Hlk136336005" localSheetId="11">'9. Syringe Services'!$B$41</definedName>
    <definedName name="_Hlk137705951" localSheetId="4">'2. Evidence-Based Treatment'!#REF!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5" i="9" l="1"/>
  <c r="C73" i="9"/>
  <c r="K240" i="2"/>
  <c r="K239" i="2"/>
  <c r="K238" i="2"/>
  <c r="K237" i="2"/>
  <c r="K236" i="2"/>
  <c r="H235" i="2"/>
  <c r="H234" i="2"/>
  <c r="H233" i="2"/>
  <c r="C54" i="9"/>
  <c r="C57" i="9"/>
  <c r="C58" i="9"/>
  <c r="C61" i="9"/>
  <c r="C55" i="9"/>
  <c r="C64" i="20"/>
  <c r="C58" i="20"/>
  <c r="C73" i="7"/>
  <c r="C69" i="7"/>
  <c r="C67" i="7"/>
  <c r="C63" i="7"/>
  <c r="E64" i="7"/>
  <c r="L147" i="2" s="1"/>
  <c r="E62" i="7"/>
  <c r="L146" i="2" s="1"/>
  <c r="K154" i="2"/>
  <c r="K153" i="2"/>
  <c r="K152" i="2"/>
  <c r="K151" i="2"/>
  <c r="K149" i="2"/>
  <c r="K148" i="2"/>
  <c r="K147" i="2"/>
  <c r="J147" i="2"/>
  <c r="E147" i="2"/>
  <c r="D147" i="2"/>
  <c r="K146" i="2"/>
  <c r="K145" i="2"/>
  <c r="J145" i="2"/>
  <c r="C43" i="7"/>
  <c r="C49" i="7"/>
  <c r="C121" i="22"/>
  <c r="C123" i="22"/>
  <c r="C95" i="22"/>
  <c r="C97" i="22"/>
  <c r="C99" i="22"/>
  <c r="C101" i="22"/>
  <c r="N87" i="2"/>
  <c r="N86" i="2"/>
  <c r="N85" i="2"/>
  <c r="N84" i="2"/>
  <c r="F569" i="2"/>
  <c r="F570" i="2"/>
  <c r="E569" i="2"/>
  <c r="E570" i="2"/>
  <c r="D577" i="2"/>
  <c r="D578" i="2"/>
  <c r="D579" i="2"/>
  <c r="D580" i="2"/>
  <c r="D581" i="2"/>
  <c r="D582" i="2"/>
  <c r="D583" i="2"/>
  <c r="D584" i="2"/>
  <c r="D585" i="2"/>
  <c r="D586" i="2"/>
  <c r="D587" i="2"/>
  <c r="D588" i="2"/>
  <c r="D589" i="2"/>
  <c r="D590" i="2"/>
  <c r="D591" i="2"/>
  <c r="D576" i="2"/>
  <c r="D575" i="2"/>
  <c r="D574" i="2"/>
  <c r="D573" i="2"/>
  <c r="D572" i="2"/>
  <c r="D571" i="2"/>
  <c r="D570" i="2"/>
  <c r="D569" i="2"/>
  <c r="H569" i="2"/>
  <c r="C27" i="10"/>
  <c r="C45" i="10" s="1"/>
  <c r="C47" i="10" l="1"/>
  <c r="N262" i="2"/>
  <c r="N261" i="2"/>
  <c r="N260" i="2"/>
  <c r="N259" i="2"/>
  <c r="N258" i="2"/>
  <c r="N257" i="2"/>
  <c r="N256" i="2"/>
  <c r="N255" i="2"/>
  <c r="N254" i="2"/>
  <c r="J262" i="2"/>
  <c r="J261" i="2"/>
  <c r="J260" i="2"/>
  <c r="J259" i="2"/>
  <c r="J258" i="2"/>
  <c r="J257" i="2"/>
  <c r="J256" i="2"/>
  <c r="J255" i="2"/>
  <c r="J253" i="2"/>
  <c r="H373" i="2"/>
  <c r="H374" i="2"/>
  <c r="H375" i="2"/>
  <c r="H376" i="2"/>
  <c r="H377" i="2"/>
  <c r="H378" i="2"/>
  <c r="H379" i="2"/>
  <c r="H380" i="2"/>
  <c r="H326" i="2"/>
  <c r="H327" i="2"/>
  <c r="H328" i="2"/>
  <c r="H329" i="2"/>
  <c r="H330" i="2"/>
  <c r="H331" i="2"/>
  <c r="H332" i="2"/>
  <c r="H333" i="2"/>
  <c r="H288" i="2"/>
  <c r="H289" i="2"/>
  <c r="H290" i="2"/>
  <c r="H291" i="2"/>
  <c r="H292" i="2"/>
  <c r="H293" i="2"/>
  <c r="H294" i="2"/>
  <c r="H295" i="2"/>
  <c r="H255" i="2"/>
  <c r="H256" i="2"/>
  <c r="H257" i="2"/>
  <c r="H258" i="2"/>
  <c r="H259" i="2"/>
  <c r="H260" i="2"/>
  <c r="H261" i="2"/>
  <c r="H262" i="2"/>
  <c r="H216" i="2"/>
  <c r="H217" i="2"/>
  <c r="H218" i="2"/>
  <c r="H219" i="2"/>
  <c r="H220" i="2"/>
  <c r="H221" i="2"/>
  <c r="H222" i="2"/>
  <c r="H223" i="2"/>
  <c r="H130" i="2"/>
  <c r="H131" i="2"/>
  <c r="H132" i="2"/>
  <c r="H133" i="2"/>
  <c r="H134" i="2"/>
  <c r="H135" i="2"/>
  <c r="H136" i="2"/>
  <c r="H137" i="2"/>
  <c r="H89" i="2"/>
  <c r="H90" i="2"/>
  <c r="H91" i="2"/>
  <c r="H92" i="2"/>
  <c r="H93" i="2"/>
  <c r="H94" i="2"/>
  <c r="H95" i="2"/>
  <c r="H96" i="2"/>
  <c r="H591" i="2"/>
  <c r="H590" i="2"/>
  <c r="H589" i="2"/>
  <c r="H588" i="2"/>
  <c r="H587" i="2"/>
  <c r="H586" i="2"/>
  <c r="H585" i="2"/>
  <c r="H584" i="2"/>
  <c r="H583" i="2"/>
  <c r="H582" i="2"/>
  <c r="H581" i="2"/>
  <c r="H580" i="2"/>
  <c r="H579" i="2"/>
  <c r="H578" i="2"/>
  <c r="H577" i="2"/>
  <c r="H576" i="2"/>
  <c r="H575" i="2"/>
  <c r="H574" i="2"/>
  <c r="H573" i="2"/>
  <c r="H572" i="2"/>
  <c r="H571" i="2"/>
  <c r="H570" i="2"/>
  <c r="N591" i="2"/>
  <c r="N590" i="2"/>
  <c r="N589" i="2"/>
  <c r="N588" i="2"/>
  <c r="N587" i="2"/>
  <c r="N586" i="2"/>
  <c r="N585" i="2"/>
  <c r="N584" i="2"/>
  <c r="N583" i="2"/>
  <c r="N582" i="2"/>
  <c r="N581" i="2"/>
  <c r="N580" i="2"/>
  <c r="N579" i="2"/>
  <c r="N578" i="2"/>
  <c r="N577" i="2"/>
  <c r="N576" i="2"/>
  <c r="N575" i="2"/>
  <c r="N574" i="2"/>
  <c r="N573" i="2"/>
  <c r="N572" i="2"/>
  <c r="N571" i="2"/>
  <c r="N570" i="2"/>
  <c r="N569" i="2"/>
  <c r="M591" i="2"/>
  <c r="M590" i="2"/>
  <c r="M589" i="2"/>
  <c r="M588" i="2"/>
  <c r="M587" i="2"/>
  <c r="M586" i="2"/>
  <c r="M585" i="2"/>
  <c r="M584" i="2"/>
  <c r="M583" i="2"/>
  <c r="M582" i="2"/>
  <c r="M581" i="2"/>
  <c r="M580" i="2"/>
  <c r="M579" i="2"/>
  <c r="M578" i="2"/>
  <c r="M577" i="2"/>
  <c r="M576" i="2"/>
  <c r="M575" i="2"/>
  <c r="M574" i="2"/>
  <c r="M573" i="2"/>
  <c r="M572" i="2"/>
  <c r="M571" i="2"/>
  <c r="M570" i="2"/>
  <c r="M569" i="2"/>
  <c r="L591" i="2"/>
  <c r="L590" i="2"/>
  <c r="L589" i="2"/>
  <c r="L588" i="2"/>
  <c r="L587" i="2"/>
  <c r="L586" i="2"/>
  <c r="L585" i="2"/>
  <c r="L584" i="2"/>
  <c r="L583" i="2"/>
  <c r="L582" i="2"/>
  <c r="L581" i="2"/>
  <c r="L580" i="2"/>
  <c r="L579" i="2"/>
  <c r="L578" i="2"/>
  <c r="L577" i="2"/>
  <c r="L576" i="2"/>
  <c r="L575" i="2"/>
  <c r="L574" i="2"/>
  <c r="L573" i="2"/>
  <c r="L572" i="2"/>
  <c r="L571" i="2"/>
  <c r="L570" i="2"/>
  <c r="L569" i="2"/>
  <c r="J591" i="2"/>
  <c r="J590" i="2"/>
  <c r="J589" i="2"/>
  <c r="J588" i="2"/>
  <c r="J587" i="2"/>
  <c r="J586" i="2"/>
  <c r="J585" i="2"/>
  <c r="J584" i="2"/>
  <c r="J583" i="2"/>
  <c r="J582" i="2"/>
  <c r="J581" i="2"/>
  <c r="J580" i="2"/>
  <c r="J579" i="2"/>
  <c r="J578" i="2"/>
  <c r="J577" i="2"/>
  <c r="J576" i="2"/>
  <c r="J575" i="2"/>
  <c r="J574" i="2"/>
  <c r="J573" i="2"/>
  <c r="J572" i="2"/>
  <c r="J571" i="2"/>
  <c r="J570" i="2"/>
  <c r="J569" i="2"/>
  <c r="F591" i="2"/>
  <c r="F590" i="2"/>
  <c r="F589" i="2"/>
  <c r="F588" i="2"/>
  <c r="F587" i="2"/>
  <c r="F586" i="2"/>
  <c r="F585" i="2"/>
  <c r="F584" i="2"/>
  <c r="F583" i="2"/>
  <c r="F582" i="2"/>
  <c r="F581" i="2"/>
  <c r="F580" i="2"/>
  <c r="F579" i="2"/>
  <c r="F578" i="2"/>
  <c r="F577" i="2"/>
  <c r="F576" i="2"/>
  <c r="F575" i="2"/>
  <c r="F574" i="2"/>
  <c r="F573" i="2"/>
  <c r="F572" i="2"/>
  <c r="F571" i="2"/>
  <c r="E591" i="2"/>
  <c r="E590" i="2"/>
  <c r="E589" i="2"/>
  <c r="E588" i="2"/>
  <c r="E587" i="2"/>
  <c r="E586" i="2"/>
  <c r="E585" i="2"/>
  <c r="E584" i="2"/>
  <c r="E583" i="2"/>
  <c r="E582" i="2"/>
  <c r="E581" i="2"/>
  <c r="E580" i="2"/>
  <c r="E579" i="2"/>
  <c r="E578" i="2"/>
  <c r="E577" i="2"/>
  <c r="E576" i="2"/>
  <c r="E575" i="2"/>
  <c r="E574" i="2"/>
  <c r="E573" i="2"/>
  <c r="E572" i="2"/>
  <c r="E571" i="2"/>
  <c r="C591" i="2"/>
  <c r="C590" i="2"/>
  <c r="C589" i="2"/>
  <c r="C588" i="2"/>
  <c r="C587" i="2"/>
  <c r="C586" i="2"/>
  <c r="C585" i="2"/>
  <c r="C584" i="2"/>
  <c r="C583" i="2"/>
  <c r="C582" i="2"/>
  <c r="C581" i="2"/>
  <c r="C580" i="2"/>
  <c r="C579" i="2"/>
  <c r="C578" i="2"/>
  <c r="C577" i="2"/>
  <c r="C576" i="2"/>
  <c r="C575" i="2"/>
  <c r="C574" i="2"/>
  <c r="C573" i="2"/>
  <c r="C572" i="2"/>
  <c r="C571" i="2"/>
  <c r="C570" i="2"/>
  <c r="C569" i="2"/>
  <c r="J567" i="2"/>
  <c r="E51" i="15"/>
  <c r="J546" i="2"/>
  <c r="J545" i="2"/>
  <c r="J544" i="2"/>
  <c r="J543" i="2"/>
  <c r="J542" i="2"/>
  <c r="J541" i="2"/>
  <c r="J540" i="2"/>
  <c r="J539" i="2"/>
  <c r="J538" i="2"/>
  <c r="J537" i="2"/>
  <c r="J536" i="2"/>
  <c r="J535" i="2"/>
  <c r="J534" i="2"/>
  <c r="J533" i="2"/>
  <c r="J532" i="2"/>
  <c r="J531" i="2"/>
  <c r="J2" i="2"/>
  <c r="J3" i="2"/>
  <c r="J4" i="2"/>
  <c r="J5" i="2"/>
  <c r="J6" i="2"/>
  <c r="J7" i="2"/>
  <c r="J8" i="2"/>
  <c r="J9" i="2"/>
  <c r="J10" i="2"/>
  <c r="J11" i="2"/>
  <c r="J12" i="2"/>
  <c r="J13" i="2"/>
  <c r="J14" i="2"/>
  <c r="J15" i="2"/>
  <c r="J16" i="2"/>
  <c r="J17" i="2"/>
  <c r="J18"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30" i="2"/>
  <c r="J131" i="2"/>
  <c r="J132" i="2"/>
  <c r="J133" i="2"/>
  <c r="J134" i="2"/>
  <c r="J135" i="2"/>
  <c r="J136" i="2"/>
  <c r="J137" i="2"/>
  <c r="J138" i="2"/>
  <c r="J139" i="2"/>
  <c r="J140" i="2"/>
  <c r="J141" i="2"/>
  <c r="J142" i="2"/>
  <c r="J143" i="2"/>
  <c r="J144" i="2"/>
  <c r="J146" i="2"/>
  <c r="J148" i="2"/>
  <c r="J149" i="2"/>
  <c r="J150" i="2"/>
  <c r="J151" i="2"/>
  <c r="J152" i="2"/>
  <c r="J153" i="2"/>
  <c r="J154" i="2"/>
  <c r="J155" i="2"/>
  <c r="J156" i="2"/>
  <c r="J157" i="2"/>
  <c r="J158" i="2"/>
  <c r="J159" i="2"/>
  <c r="J160" i="2"/>
  <c r="J161" i="2"/>
  <c r="J162" i="2"/>
  <c r="J163" i="2"/>
  <c r="J164" i="2"/>
  <c r="J165" i="2"/>
  <c r="J166" i="2"/>
  <c r="J167" i="2"/>
  <c r="J168" i="2"/>
  <c r="J169" i="2"/>
  <c r="J170" i="2"/>
  <c r="J171"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6" i="2"/>
  <c r="J217" i="2"/>
  <c r="J218" i="2"/>
  <c r="J219" i="2"/>
  <c r="J220" i="2"/>
  <c r="J221" i="2"/>
  <c r="J222" i="2"/>
  <c r="J223" i="2"/>
  <c r="J224" i="2"/>
  <c r="J225" i="2"/>
  <c r="J227" i="2"/>
  <c r="J228" i="2"/>
  <c r="J230" i="2"/>
  <c r="J232" i="2"/>
  <c r="J233" i="2"/>
  <c r="J234" i="2"/>
  <c r="J235" i="2"/>
  <c r="J236" i="2"/>
  <c r="J237" i="2"/>
  <c r="J238" i="2"/>
  <c r="J239" i="2"/>
  <c r="J240" i="2"/>
  <c r="J241" i="2"/>
  <c r="J242" i="2"/>
  <c r="J243" i="2"/>
  <c r="J244" i="2"/>
  <c r="J245" i="2"/>
  <c r="J246" i="2"/>
  <c r="J247" i="2"/>
  <c r="J248" i="2"/>
  <c r="J249" i="2"/>
  <c r="J250" i="2"/>
  <c r="J251" i="2"/>
  <c r="J252" i="2"/>
  <c r="J263" i="2"/>
  <c r="J264" i="2"/>
  <c r="J265" i="2"/>
  <c r="J266" i="2"/>
  <c r="J267" i="2"/>
  <c r="J268" i="2"/>
  <c r="J269" i="2"/>
  <c r="J270" i="2"/>
  <c r="J271" i="2"/>
  <c r="J273" i="2"/>
  <c r="J274" i="2"/>
  <c r="J275" i="2"/>
  <c r="J276" i="2"/>
  <c r="J277" i="2"/>
  <c r="J278" i="2"/>
  <c r="J279" i="2"/>
  <c r="J280" i="2"/>
  <c r="J281" i="2"/>
  <c r="J282" i="2"/>
  <c r="J283" i="2"/>
  <c r="J284" i="2"/>
  <c r="J285" i="2"/>
  <c r="J286"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8" i="2"/>
  <c r="J439" i="2"/>
  <c r="J440" i="2"/>
  <c r="J441" i="2"/>
  <c r="J442" i="2"/>
  <c r="J443" i="2"/>
  <c r="J444" i="2"/>
  <c r="J445" i="2"/>
  <c r="J446" i="2"/>
  <c r="J448"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4" i="2"/>
  <c r="J485" i="2"/>
  <c r="J487" i="2"/>
  <c r="J488" i="2"/>
  <c r="J489" i="2"/>
  <c r="J490" i="2"/>
  <c r="J491" i="2"/>
  <c r="J492" i="2"/>
  <c r="J493" i="2"/>
  <c r="J494" i="2"/>
  <c r="J495" i="2"/>
  <c r="J496" i="2"/>
  <c r="J497" i="2"/>
  <c r="J498" i="2"/>
  <c r="J499" i="2"/>
  <c r="J500" i="2"/>
  <c r="J501" i="2"/>
  <c r="J502" i="2"/>
  <c r="J504" i="2"/>
  <c r="J505" i="2"/>
  <c r="J506" i="2"/>
  <c r="J507" i="2"/>
  <c r="J508" i="2"/>
  <c r="J509" i="2"/>
  <c r="J510" i="2"/>
  <c r="J511" i="2"/>
  <c r="J512" i="2"/>
  <c r="J513" i="2"/>
  <c r="J514" i="2"/>
  <c r="J515" i="2"/>
  <c r="J516" i="2"/>
  <c r="J517" i="2"/>
  <c r="J518" i="2"/>
  <c r="J519" i="2"/>
  <c r="J520" i="2"/>
  <c r="J521" i="2"/>
  <c r="J522" i="2"/>
  <c r="J523" i="2"/>
  <c r="J524" i="2"/>
  <c r="J525" i="2"/>
  <c r="J526" i="2"/>
  <c r="J527" i="2"/>
  <c r="J528" i="2"/>
  <c r="J529" i="2"/>
  <c r="J530" i="2"/>
  <c r="J547" i="2"/>
  <c r="J548" i="2"/>
  <c r="J549" i="2"/>
  <c r="J550" i="2"/>
  <c r="J551" i="2"/>
  <c r="J552" i="2"/>
  <c r="J553" i="2"/>
  <c r="J554" i="2"/>
  <c r="J555" i="2"/>
  <c r="J556" i="2"/>
  <c r="J557" i="2"/>
  <c r="J558" i="2"/>
  <c r="J559" i="2"/>
  <c r="J560" i="2"/>
  <c r="J561" i="2"/>
  <c r="J562" i="2"/>
  <c r="J563" i="2"/>
  <c r="J564" i="2"/>
  <c r="J565" i="2"/>
  <c r="J566" i="2"/>
  <c r="J568" i="2"/>
  <c r="N568" i="2"/>
  <c r="N567" i="2"/>
  <c r="N566" i="2"/>
  <c r="N565" i="2"/>
  <c r="N564" i="2"/>
  <c r="N563" i="2"/>
  <c r="N562" i="2"/>
  <c r="N561" i="2"/>
  <c r="N560" i="2"/>
  <c r="N559" i="2"/>
  <c r="N558" i="2"/>
  <c r="N557" i="2"/>
  <c r="N556" i="2"/>
  <c r="N555" i="2"/>
  <c r="N554" i="2"/>
  <c r="N553" i="2"/>
  <c r="N552" i="2"/>
  <c r="N551" i="2"/>
  <c r="N550" i="2"/>
  <c r="N549" i="2"/>
  <c r="N548" i="2"/>
  <c r="N547" i="2"/>
  <c r="N546" i="2"/>
  <c r="N545" i="2"/>
  <c r="N544" i="2"/>
  <c r="N543" i="2"/>
  <c r="N542" i="2"/>
  <c r="N541" i="2"/>
  <c r="N540" i="2"/>
  <c r="N539" i="2"/>
  <c r="N538" i="2"/>
  <c r="N537" i="2"/>
  <c r="N536" i="2"/>
  <c r="N535" i="2"/>
  <c r="N534" i="2"/>
  <c r="N533" i="2"/>
  <c r="N532" i="2"/>
  <c r="N531" i="2"/>
  <c r="N530" i="2"/>
  <c r="N529" i="2"/>
  <c r="N528" i="2"/>
  <c r="N527" i="2"/>
  <c r="N526" i="2"/>
  <c r="N525" i="2"/>
  <c r="N524" i="2"/>
  <c r="N523" i="2"/>
  <c r="N522" i="2"/>
  <c r="N521" i="2"/>
  <c r="N520" i="2"/>
  <c r="N519" i="2"/>
  <c r="N518" i="2"/>
  <c r="N517" i="2"/>
  <c r="N516" i="2"/>
  <c r="M536" i="2"/>
  <c r="M535" i="2"/>
  <c r="M534" i="2"/>
  <c r="M533" i="2"/>
  <c r="M532" i="2"/>
  <c r="M531" i="2"/>
  <c r="M530" i="2"/>
  <c r="M529" i="2"/>
  <c r="M528" i="2"/>
  <c r="M527" i="2"/>
  <c r="M526" i="2"/>
  <c r="M525" i="2"/>
  <c r="M524" i="2"/>
  <c r="M523" i="2"/>
  <c r="M522" i="2"/>
  <c r="M521" i="2"/>
  <c r="M520" i="2"/>
  <c r="M519" i="2"/>
  <c r="M518" i="2"/>
  <c r="M517" i="2"/>
  <c r="M516" i="2"/>
  <c r="K564" i="2" l="1"/>
  <c r="K563" i="2"/>
  <c r="K562" i="2"/>
  <c r="K560" i="2"/>
  <c r="K559" i="2"/>
  <c r="K558" i="2"/>
  <c r="K557" i="2"/>
  <c r="K556" i="2"/>
  <c r="K555" i="2"/>
  <c r="K554" i="2"/>
  <c r="K553" i="2"/>
  <c r="K552" i="2"/>
  <c r="K551" i="2"/>
  <c r="K549" i="2"/>
  <c r="K548" i="2"/>
  <c r="C82" i="16"/>
  <c r="C80" i="16"/>
  <c r="C74" i="16"/>
  <c r="H537" i="2"/>
  <c r="E537" i="2"/>
  <c r="D537" i="2"/>
  <c r="H568" i="2"/>
  <c r="H567" i="2"/>
  <c r="H566" i="2"/>
  <c r="H565" i="2"/>
  <c r="H562" i="2"/>
  <c r="H561" i="2"/>
  <c r="H560" i="2"/>
  <c r="H559" i="2"/>
  <c r="H558" i="2"/>
  <c r="H557" i="2"/>
  <c r="H556" i="2"/>
  <c r="H555" i="2"/>
  <c r="H554" i="2"/>
  <c r="H553" i="2"/>
  <c r="H552" i="2"/>
  <c r="H551" i="2"/>
  <c r="H550" i="2"/>
  <c r="H549" i="2"/>
  <c r="H548" i="2"/>
  <c r="H547" i="2"/>
  <c r="H546" i="2"/>
  <c r="H545" i="2"/>
  <c r="H544" i="2"/>
  <c r="H543" i="2"/>
  <c r="H542" i="2"/>
  <c r="H541" i="2"/>
  <c r="H540" i="2"/>
  <c r="H539" i="2"/>
  <c r="H538" i="2"/>
  <c r="H536" i="2"/>
  <c r="H535" i="2"/>
  <c r="H534" i="2"/>
  <c r="H533" i="2"/>
  <c r="H532" i="2"/>
  <c r="H531" i="2"/>
  <c r="H530" i="2"/>
  <c r="H529" i="2"/>
  <c r="H528" i="2"/>
  <c r="H527" i="2"/>
  <c r="H526" i="2"/>
  <c r="H525" i="2"/>
  <c r="H524" i="2"/>
  <c r="H523" i="2"/>
  <c r="H522" i="2"/>
  <c r="H521" i="2"/>
  <c r="H520" i="2"/>
  <c r="H519" i="2"/>
  <c r="H518" i="2"/>
  <c r="H517" i="2"/>
  <c r="H516" i="2"/>
  <c r="H564" i="2"/>
  <c r="H563" i="2"/>
  <c r="E551" i="2"/>
  <c r="D551" i="2"/>
  <c r="E552" i="2"/>
  <c r="D552" i="2"/>
  <c r="N515" i="2"/>
  <c r="N514" i="2"/>
  <c r="N513" i="2"/>
  <c r="N512" i="2"/>
  <c r="N511" i="2"/>
  <c r="N510" i="2"/>
  <c r="N509" i="2"/>
  <c r="N508" i="2"/>
  <c r="N507" i="2"/>
  <c r="N506" i="2"/>
  <c r="N505" i="2"/>
  <c r="N504" i="2"/>
  <c r="N503" i="2"/>
  <c r="N502" i="2"/>
  <c r="N501" i="2"/>
  <c r="N500" i="2"/>
  <c r="N499" i="2"/>
  <c r="N498" i="2"/>
  <c r="N497" i="2"/>
  <c r="N496" i="2"/>
  <c r="N495" i="2"/>
  <c r="N486" i="2"/>
  <c r="N494" i="2"/>
  <c r="N493" i="2"/>
  <c r="N492" i="2"/>
  <c r="N491" i="2"/>
  <c r="N490" i="2"/>
  <c r="N489" i="2"/>
  <c r="N488" i="2"/>
  <c r="N487" i="2"/>
  <c r="N485" i="2"/>
  <c r="N484" i="2"/>
  <c r="N483" i="2"/>
  <c r="N482" i="2"/>
  <c r="N481" i="2"/>
  <c r="N480" i="2"/>
  <c r="N479" i="2"/>
  <c r="N478" i="2"/>
  <c r="N477" i="2"/>
  <c r="N476" i="2"/>
  <c r="N475" i="2"/>
  <c r="N474" i="2"/>
  <c r="N473" i="2"/>
  <c r="N472" i="2"/>
  <c r="N471" i="2"/>
  <c r="M485" i="2"/>
  <c r="M484" i="2"/>
  <c r="M483" i="2"/>
  <c r="M482" i="2"/>
  <c r="M481" i="2"/>
  <c r="M480" i="2"/>
  <c r="M479" i="2"/>
  <c r="M478" i="2"/>
  <c r="M477" i="2"/>
  <c r="M476" i="2"/>
  <c r="M475" i="2"/>
  <c r="M474" i="2"/>
  <c r="M473" i="2"/>
  <c r="M472" i="2"/>
  <c r="M471" i="2"/>
  <c r="E80" i="15"/>
  <c r="E82" i="15"/>
  <c r="L512" i="2" s="1"/>
  <c r="E84" i="15"/>
  <c r="L513" i="2" s="1"/>
  <c r="L511" i="2"/>
  <c r="E47" i="15"/>
  <c r="L496" i="2" s="1"/>
  <c r="L498" i="2"/>
  <c r="E53" i="15"/>
  <c r="E55" i="15"/>
  <c r="L500" i="2" s="1"/>
  <c r="E57" i="15"/>
  <c r="L501" i="2" s="1"/>
  <c r="E59" i="15"/>
  <c r="L499" i="2"/>
  <c r="L502" i="2"/>
  <c r="C46" i="15"/>
  <c r="E45" i="15" s="1"/>
  <c r="C65" i="15"/>
  <c r="J503" i="2" s="1"/>
  <c r="C66" i="15"/>
  <c r="C67" i="15"/>
  <c r="C68" i="15"/>
  <c r="C69" i="15"/>
  <c r="C70" i="15"/>
  <c r="E69" i="15" s="1"/>
  <c r="C72" i="15"/>
  <c r="E71" i="15" s="1"/>
  <c r="C74" i="15"/>
  <c r="C75" i="15"/>
  <c r="C78" i="15"/>
  <c r="K509" i="2" s="1"/>
  <c r="K513" i="2"/>
  <c r="K512" i="2"/>
  <c r="K511" i="2"/>
  <c r="K508" i="2"/>
  <c r="C50" i="15"/>
  <c r="E49" i="15" s="1"/>
  <c r="L497" i="2" s="1"/>
  <c r="H481" i="2"/>
  <c r="H483" i="2"/>
  <c r="H482" i="2"/>
  <c r="H480" i="2"/>
  <c r="H479" i="2"/>
  <c r="H478" i="2"/>
  <c r="H477" i="2"/>
  <c r="H476" i="2"/>
  <c r="H475" i="2"/>
  <c r="H474" i="2"/>
  <c r="H473" i="2"/>
  <c r="H472" i="2"/>
  <c r="H471" i="2"/>
  <c r="H515" i="2"/>
  <c r="H514" i="2"/>
  <c r="H513" i="2"/>
  <c r="H512" i="2"/>
  <c r="H511" i="2"/>
  <c r="E511" i="2"/>
  <c r="D511" i="2"/>
  <c r="H510" i="2"/>
  <c r="E510" i="2"/>
  <c r="D510" i="2"/>
  <c r="H509" i="2"/>
  <c r="H508" i="2"/>
  <c r="H507" i="2"/>
  <c r="H506" i="2"/>
  <c r="H505" i="2"/>
  <c r="H504" i="2"/>
  <c r="H503" i="2"/>
  <c r="H502" i="2"/>
  <c r="H501" i="2"/>
  <c r="H500" i="2"/>
  <c r="H485" i="2"/>
  <c r="H484" i="2"/>
  <c r="H499" i="2"/>
  <c r="H498" i="2"/>
  <c r="H497" i="2"/>
  <c r="H496" i="2"/>
  <c r="H495" i="2"/>
  <c r="H487" i="2"/>
  <c r="H488" i="2"/>
  <c r="H489" i="2"/>
  <c r="H490" i="2"/>
  <c r="H491" i="2"/>
  <c r="H492" i="2"/>
  <c r="H493" i="2"/>
  <c r="H494" i="2"/>
  <c r="H486" i="2"/>
  <c r="C28" i="15"/>
  <c r="J486" i="2" s="1"/>
  <c r="H445" i="2"/>
  <c r="H444" i="2"/>
  <c r="H443" i="2"/>
  <c r="H442" i="2"/>
  <c r="H441" i="2"/>
  <c r="H440" i="2"/>
  <c r="H439" i="2"/>
  <c r="H438" i="2"/>
  <c r="H173" i="2"/>
  <c r="H174" i="2"/>
  <c r="H175" i="2"/>
  <c r="H176" i="2"/>
  <c r="H177" i="2"/>
  <c r="H178" i="2"/>
  <c r="H179" i="2"/>
  <c r="H180" i="2"/>
  <c r="N470" i="2"/>
  <c r="N469" i="2"/>
  <c r="N468" i="2"/>
  <c r="N467" i="2"/>
  <c r="N466" i="2"/>
  <c r="N465" i="2"/>
  <c r="N464" i="2"/>
  <c r="N463" i="2"/>
  <c r="N462" i="2"/>
  <c r="N461" i="2"/>
  <c r="N460" i="2"/>
  <c r="N459" i="2"/>
  <c r="N458" i="2"/>
  <c r="N457" i="2"/>
  <c r="N456" i="2"/>
  <c r="N455" i="2"/>
  <c r="N451" i="2"/>
  <c r="N452" i="2"/>
  <c r="N453" i="2"/>
  <c r="N454" i="2"/>
  <c r="N445" i="2"/>
  <c r="N446" i="2"/>
  <c r="N447" i="2"/>
  <c r="N448" i="2"/>
  <c r="N449" i="2"/>
  <c r="N450" i="2"/>
  <c r="N439" i="2"/>
  <c r="N440" i="2"/>
  <c r="N441" i="2"/>
  <c r="N442" i="2"/>
  <c r="N443" i="2"/>
  <c r="N444" i="2"/>
  <c r="N438" i="2"/>
  <c r="N437" i="2"/>
  <c r="H447" i="2"/>
  <c r="H446" i="2"/>
  <c r="N431" i="2"/>
  <c r="N436" i="2"/>
  <c r="N435" i="2"/>
  <c r="N434" i="2"/>
  <c r="N433" i="2"/>
  <c r="N432" i="2"/>
  <c r="N430" i="2"/>
  <c r="N429" i="2"/>
  <c r="N428" i="2"/>
  <c r="N427" i="2"/>
  <c r="N426" i="2"/>
  <c r="N425" i="2"/>
  <c r="N424" i="2"/>
  <c r="N423" i="2"/>
  <c r="N422" i="2"/>
  <c r="N421" i="2"/>
  <c r="N420" i="2"/>
  <c r="N419" i="2"/>
  <c r="N418" i="2"/>
  <c r="N417" i="2"/>
  <c r="N416" i="2"/>
  <c r="N415" i="2"/>
  <c r="N414" i="2"/>
  <c r="N413" i="2"/>
  <c r="N412" i="2"/>
  <c r="N411" i="2"/>
  <c r="N410" i="2"/>
  <c r="N409" i="2"/>
  <c r="N408" i="2"/>
  <c r="N407" i="2"/>
  <c r="N406" i="2"/>
  <c r="N405" i="2"/>
  <c r="N404" i="2"/>
  <c r="N403" i="2"/>
  <c r="N402" i="2"/>
  <c r="N401" i="2"/>
  <c r="M436" i="2"/>
  <c r="M435" i="2"/>
  <c r="M434" i="2"/>
  <c r="M433" i="2"/>
  <c r="M432" i="2"/>
  <c r="M431" i="2"/>
  <c r="M430" i="2"/>
  <c r="M429" i="2"/>
  <c r="M428" i="2"/>
  <c r="M427" i="2"/>
  <c r="M426" i="2"/>
  <c r="M425" i="2"/>
  <c r="M424" i="2"/>
  <c r="M423" i="2"/>
  <c r="M422" i="2"/>
  <c r="M421" i="2"/>
  <c r="M420" i="2"/>
  <c r="M419" i="2"/>
  <c r="M418" i="2"/>
  <c r="M417" i="2"/>
  <c r="M416" i="2"/>
  <c r="M415" i="2"/>
  <c r="M414" i="2"/>
  <c r="M413" i="2"/>
  <c r="M412" i="2"/>
  <c r="M411" i="2"/>
  <c r="M410" i="2"/>
  <c r="M409" i="2"/>
  <c r="M408" i="2"/>
  <c r="M407" i="2"/>
  <c r="M406" i="2"/>
  <c r="M405" i="2"/>
  <c r="M404" i="2"/>
  <c r="M403" i="2"/>
  <c r="M401" i="2"/>
  <c r="M402" i="2"/>
  <c r="L464" i="2"/>
  <c r="L463" i="2"/>
  <c r="L462" i="2"/>
  <c r="L461" i="2"/>
  <c r="L460" i="2"/>
  <c r="L459" i="2"/>
  <c r="L457" i="2"/>
  <c r="L456" i="2"/>
  <c r="L455" i="2"/>
  <c r="L454" i="2"/>
  <c r="L453" i="2"/>
  <c r="L452" i="2"/>
  <c r="L451" i="2"/>
  <c r="L449" i="2"/>
  <c r="L448" i="2"/>
  <c r="L446" i="2"/>
  <c r="C73" i="14"/>
  <c r="K446" i="2"/>
  <c r="K464" i="2"/>
  <c r="K463" i="2"/>
  <c r="K462" i="2"/>
  <c r="K461" i="2"/>
  <c r="K460" i="2"/>
  <c r="K459" i="2"/>
  <c r="K458" i="2"/>
  <c r="K457" i="2"/>
  <c r="K456" i="2"/>
  <c r="K455" i="2"/>
  <c r="K454" i="2"/>
  <c r="K453" i="2"/>
  <c r="K452" i="2"/>
  <c r="K451" i="2"/>
  <c r="K450" i="2"/>
  <c r="K449" i="2"/>
  <c r="K448" i="2"/>
  <c r="K447" i="2"/>
  <c r="C74" i="14"/>
  <c r="J447" i="2" s="1"/>
  <c r="C82" i="14"/>
  <c r="C55" i="14"/>
  <c r="H414" i="2"/>
  <c r="H413" i="2"/>
  <c r="E413" i="2"/>
  <c r="D413" i="2"/>
  <c r="H470" i="2"/>
  <c r="H469" i="2"/>
  <c r="H468" i="2"/>
  <c r="H467" i="2"/>
  <c r="H466" i="2"/>
  <c r="H465" i="2"/>
  <c r="H451" i="2"/>
  <c r="H449" i="2"/>
  <c r="H450" i="2"/>
  <c r="H452" i="2"/>
  <c r="H453" i="2"/>
  <c r="H448" i="2"/>
  <c r="H437" i="2"/>
  <c r="H436" i="2"/>
  <c r="H435" i="2"/>
  <c r="H434" i="2"/>
  <c r="H433" i="2"/>
  <c r="H432" i="2"/>
  <c r="H431" i="2"/>
  <c r="H430" i="2"/>
  <c r="H429" i="2"/>
  <c r="H428" i="2"/>
  <c r="H427" i="2"/>
  <c r="H426" i="2"/>
  <c r="H425" i="2"/>
  <c r="H424" i="2"/>
  <c r="H423" i="2"/>
  <c r="H422" i="2"/>
  <c r="H421" i="2"/>
  <c r="H420" i="2"/>
  <c r="H419" i="2"/>
  <c r="H418" i="2"/>
  <c r="H417" i="2"/>
  <c r="H416" i="2"/>
  <c r="H415" i="2"/>
  <c r="H412" i="2"/>
  <c r="H411" i="2"/>
  <c r="H410" i="2"/>
  <c r="H409" i="2"/>
  <c r="H408" i="2"/>
  <c r="H407" i="2"/>
  <c r="H406" i="2"/>
  <c r="H405" i="2"/>
  <c r="H404" i="2"/>
  <c r="H403" i="2"/>
  <c r="H402" i="2"/>
  <c r="H401" i="2"/>
  <c r="H454" i="2"/>
  <c r="E454" i="2"/>
  <c r="D454" i="2"/>
  <c r="E453" i="2"/>
  <c r="D453" i="2"/>
  <c r="E452" i="2"/>
  <c r="D452" i="2"/>
  <c r="H464" i="2"/>
  <c r="H463" i="2"/>
  <c r="H462" i="2"/>
  <c r="H461" i="2"/>
  <c r="H460" i="2"/>
  <c r="H459" i="2"/>
  <c r="H458" i="2"/>
  <c r="H457" i="2"/>
  <c r="H456" i="2"/>
  <c r="H455" i="2"/>
  <c r="E462" i="2"/>
  <c r="D462" i="2"/>
  <c r="E461" i="2"/>
  <c r="D461" i="2"/>
  <c r="E460" i="2"/>
  <c r="D460" i="2"/>
  <c r="E459" i="2"/>
  <c r="D459" i="2"/>
  <c r="E458" i="2"/>
  <c r="D458" i="2"/>
  <c r="E457" i="2"/>
  <c r="D457" i="2"/>
  <c r="E456" i="2"/>
  <c r="D456" i="2"/>
  <c r="E455" i="2"/>
  <c r="D455" i="2"/>
  <c r="E451" i="2"/>
  <c r="D451" i="2"/>
  <c r="E450" i="2"/>
  <c r="D450" i="2"/>
  <c r="E449" i="2"/>
  <c r="D449" i="2"/>
  <c r="E448" i="2"/>
  <c r="D448" i="2"/>
  <c r="E447" i="2"/>
  <c r="D447" i="2"/>
  <c r="E446" i="2"/>
  <c r="D446" i="2"/>
  <c r="C97" i="14"/>
  <c r="C95" i="14"/>
  <c r="K504" i="2" l="1"/>
  <c r="E67" i="15"/>
  <c r="K503" i="2"/>
  <c r="E65" i="15"/>
  <c r="K506" i="2"/>
  <c r="K505" i="2"/>
  <c r="L505" i="2"/>
  <c r="L504" i="2"/>
  <c r="E75" i="15"/>
  <c r="L508" i="2" s="1"/>
  <c r="L506" i="2"/>
  <c r="L503" i="2"/>
  <c r="E77" i="15"/>
  <c r="L509" i="2" s="1"/>
  <c r="E73" i="15"/>
  <c r="L507" i="2" s="1"/>
  <c r="K507" i="2"/>
  <c r="L495" i="2"/>
  <c r="N400" i="2"/>
  <c r="N399" i="2"/>
  <c r="N398" i="2"/>
  <c r="N397" i="2"/>
  <c r="N373" i="2"/>
  <c r="N374" i="2"/>
  <c r="N375" i="2"/>
  <c r="N376" i="2"/>
  <c r="N377" i="2"/>
  <c r="N378" i="2"/>
  <c r="N379" i="2"/>
  <c r="N380" i="2"/>
  <c r="N381" i="2"/>
  <c r="N382" i="2"/>
  <c r="N383" i="2"/>
  <c r="N384" i="2"/>
  <c r="N385" i="2"/>
  <c r="N386" i="2"/>
  <c r="N387" i="2"/>
  <c r="N388" i="2"/>
  <c r="N389" i="2"/>
  <c r="N390" i="2"/>
  <c r="N391" i="2"/>
  <c r="N392" i="2"/>
  <c r="N393" i="2"/>
  <c r="N394" i="2"/>
  <c r="N395" i="2"/>
  <c r="N396" i="2"/>
  <c r="E73" i="13"/>
  <c r="E75" i="13"/>
  <c r="L395" i="2" s="1"/>
  <c r="E77" i="13"/>
  <c r="L394" i="2"/>
  <c r="L396" i="2"/>
  <c r="E46" i="13"/>
  <c r="E48" i="13"/>
  <c r="E50" i="13"/>
  <c r="E52" i="13"/>
  <c r="L382" i="2"/>
  <c r="L383" i="2"/>
  <c r="L384" i="2"/>
  <c r="L385" i="2"/>
  <c r="C45" i="13"/>
  <c r="K381" i="2" s="1"/>
  <c r="C47" i="13"/>
  <c r="K396" i="2"/>
  <c r="K395" i="2"/>
  <c r="K394" i="2"/>
  <c r="C71" i="13"/>
  <c r="E70" i="13" s="1"/>
  <c r="L392" i="2" s="1"/>
  <c r="C59" i="13"/>
  <c r="E58" i="13" s="1"/>
  <c r="L386" i="2" s="1"/>
  <c r="C61" i="13"/>
  <c r="K387" i="2" s="1"/>
  <c r="C63" i="13"/>
  <c r="E62" i="13" s="1"/>
  <c r="L388" i="2" s="1"/>
  <c r="C65" i="13"/>
  <c r="K389" i="2" s="1"/>
  <c r="C67" i="13"/>
  <c r="K390" i="2" s="1"/>
  <c r="C69" i="13"/>
  <c r="K391" i="2" s="1"/>
  <c r="K388" i="2"/>
  <c r="K386" i="2"/>
  <c r="K382" i="2"/>
  <c r="K383" i="2"/>
  <c r="K384" i="2"/>
  <c r="K385" i="2"/>
  <c r="H393" i="2"/>
  <c r="H396" i="2"/>
  <c r="H395" i="2"/>
  <c r="H394" i="2"/>
  <c r="N372" i="2"/>
  <c r="H400" i="2"/>
  <c r="H399" i="2"/>
  <c r="H398" i="2"/>
  <c r="H397" i="2"/>
  <c r="H392" i="2"/>
  <c r="H391" i="2"/>
  <c r="H390" i="2"/>
  <c r="H389" i="2"/>
  <c r="H388" i="2"/>
  <c r="H387" i="2"/>
  <c r="H386" i="2"/>
  <c r="H385" i="2"/>
  <c r="H384" i="2"/>
  <c r="H383" i="2"/>
  <c r="H382" i="2"/>
  <c r="H381" i="2"/>
  <c r="H372" i="2"/>
  <c r="N357" i="2"/>
  <c r="N358" i="2"/>
  <c r="N359" i="2"/>
  <c r="N360" i="2"/>
  <c r="N361" i="2"/>
  <c r="N362" i="2"/>
  <c r="N363" i="2"/>
  <c r="N364" i="2"/>
  <c r="N365" i="2"/>
  <c r="N366" i="2"/>
  <c r="N367" i="2"/>
  <c r="N368" i="2"/>
  <c r="N369" i="2"/>
  <c r="N370" i="2"/>
  <c r="N371" i="2"/>
  <c r="M358" i="2"/>
  <c r="M359" i="2"/>
  <c r="M360" i="2"/>
  <c r="M361" i="2"/>
  <c r="M362" i="2"/>
  <c r="M363" i="2"/>
  <c r="M364" i="2"/>
  <c r="M365" i="2"/>
  <c r="M366" i="2"/>
  <c r="M367" i="2"/>
  <c r="M368" i="2"/>
  <c r="M369" i="2"/>
  <c r="M370" i="2"/>
  <c r="M371" i="2"/>
  <c r="M357" i="2"/>
  <c r="H371" i="2"/>
  <c r="H370" i="2"/>
  <c r="H369" i="2"/>
  <c r="H368" i="2"/>
  <c r="H367" i="2"/>
  <c r="H366" i="2"/>
  <c r="H365" i="2"/>
  <c r="H364" i="2"/>
  <c r="H363" i="2"/>
  <c r="H362" i="2"/>
  <c r="H361" i="2"/>
  <c r="H360" i="2"/>
  <c r="H359" i="2"/>
  <c r="H358" i="2"/>
  <c r="H357" i="2"/>
  <c r="E372" i="2"/>
  <c r="D372" i="2"/>
  <c r="N356" i="2"/>
  <c r="N355" i="2"/>
  <c r="N354" i="2"/>
  <c r="N353" i="2"/>
  <c r="N352" i="2"/>
  <c r="N351" i="2"/>
  <c r="N350" i="2"/>
  <c r="N349" i="2"/>
  <c r="N348" i="2"/>
  <c r="N347" i="2"/>
  <c r="E67" i="20"/>
  <c r="E65" i="20"/>
  <c r="N346" i="2"/>
  <c r="N345" i="2"/>
  <c r="N344" i="2"/>
  <c r="N343" i="2"/>
  <c r="N342" i="2"/>
  <c r="N341" i="2"/>
  <c r="N340" i="2"/>
  <c r="N339" i="2"/>
  <c r="N326" i="2"/>
  <c r="N327" i="2"/>
  <c r="N328" i="2"/>
  <c r="N329" i="2"/>
  <c r="N330" i="2"/>
  <c r="N331" i="2"/>
  <c r="N332" i="2"/>
  <c r="N333" i="2"/>
  <c r="N334" i="2"/>
  <c r="N335" i="2"/>
  <c r="N336" i="2"/>
  <c r="N337" i="2"/>
  <c r="N338" i="2"/>
  <c r="N315" i="2"/>
  <c r="N316" i="2"/>
  <c r="N317" i="2"/>
  <c r="N318" i="2"/>
  <c r="N319" i="2"/>
  <c r="N320" i="2"/>
  <c r="N321" i="2"/>
  <c r="N322" i="2"/>
  <c r="N323" i="2"/>
  <c r="N324" i="2"/>
  <c r="M338" i="2"/>
  <c r="M337" i="2"/>
  <c r="M336" i="2"/>
  <c r="M315" i="2"/>
  <c r="M316" i="2"/>
  <c r="M317" i="2"/>
  <c r="M318" i="2"/>
  <c r="M319" i="2"/>
  <c r="M320" i="2"/>
  <c r="M321" i="2"/>
  <c r="M322" i="2"/>
  <c r="M323" i="2"/>
  <c r="M324" i="2"/>
  <c r="M314" i="2"/>
  <c r="E72" i="20"/>
  <c r="L350" i="2" s="1"/>
  <c r="E74" i="20"/>
  <c r="L351" i="2" s="1"/>
  <c r="E76" i="20"/>
  <c r="L352" i="2" s="1"/>
  <c r="E57" i="20"/>
  <c r="L342" i="2" s="1"/>
  <c r="E59" i="20"/>
  <c r="L343" i="2" s="1"/>
  <c r="C44" i="20"/>
  <c r="K334" i="2" s="1"/>
  <c r="K342" i="2"/>
  <c r="C60" i="20"/>
  <c r="C62" i="20"/>
  <c r="E61" i="20" s="1"/>
  <c r="L344" i="2" s="1"/>
  <c r="E63" i="20"/>
  <c r="L345" i="2" s="1"/>
  <c r="C66" i="20"/>
  <c r="C68" i="20"/>
  <c r="K347" i="2" s="1"/>
  <c r="C70" i="20"/>
  <c r="K348" i="2" s="1"/>
  <c r="K352" i="2"/>
  <c r="K351" i="2"/>
  <c r="K350" i="2"/>
  <c r="K344" i="2"/>
  <c r="K345" i="2"/>
  <c r="K346" i="2"/>
  <c r="K343" i="2"/>
  <c r="K341" i="2"/>
  <c r="K340" i="2"/>
  <c r="K339" i="2"/>
  <c r="K335" i="2"/>
  <c r="H349" i="2"/>
  <c r="E349" i="2"/>
  <c r="D349" i="2"/>
  <c r="H348" i="2"/>
  <c r="E348" i="2"/>
  <c r="D348" i="2"/>
  <c r="H346" i="2"/>
  <c r="E346" i="2"/>
  <c r="D346" i="2"/>
  <c r="N325" i="2"/>
  <c r="H356" i="2"/>
  <c r="H355" i="2"/>
  <c r="H354" i="2"/>
  <c r="H353" i="2"/>
  <c r="H352" i="2"/>
  <c r="H351" i="2"/>
  <c r="H350" i="2"/>
  <c r="H347" i="2"/>
  <c r="H345" i="2"/>
  <c r="H344" i="2"/>
  <c r="H343" i="2"/>
  <c r="H342" i="2"/>
  <c r="H338" i="2"/>
  <c r="H336" i="2"/>
  <c r="H337" i="2"/>
  <c r="H341" i="2"/>
  <c r="H340" i="2"/>
  <c r="H339" i="2"/>
  <c r="H335" i="2"/>
  <c r="H334" i="2"/>
  <c r="N309" i="2"/>
  <c r="N310" i="2"/>
  <c r="N215" i="2"/>
  <c r="H215" i="2"/>
  <c r="E215" i="2"/>
  <c r="D215" i="2"/>
  <c r="N172" i="2"/>
  <c r="H172" i="2"/>
  <c r="E172" i="2"/>
  <c r="D172" i="2"/>
  <c r="N129" i="2"/>
  <c r="H129" i="2"/>
  <c r="E129" i="2"/>
  <c r="D129" i="2"/>
  <c r="H325" i="2"/>
  <c r="E325" i="2"/>
  <c r="D325" i="2"/>
  <c r="H315" i="2"/>
  <c r="H316" i="2"/>
  <c r="H317" i="2"/>
  <c r="H318" i="2"/>
  <c r="H319" i="2"/>
  <c r="H320" i="2"/>
  <c r="H321" i="2"/>
  <c r="H322" i="2"/>
  <c r="H323" i="2"/>
  <c r="H324" i="2"/>
  <c r="H314" i="2"/>
  <c r="N314" i="2"/>
  <c r="E68" i="13" l="1"/>
  <c r="L391" i="2" s="1"/>
  <c r="E66" i="13"/>
  <c r="L390" i="2" s="1"/>
  <c r="E44" i="13"/>
  <c r="L381" i="2" s="1"/>
  <c r="E64" i="13"/>
  <c r="L389" i="2" s="1"/>
  <c r="K392" i="2"/>
  <c r="E60" i="13"/>
  <c r="L387" i="2" s="1"/>
  <c r="L346" i="2"/>
  <c r="E69" i="20"/>
  <c r="L348" i="2" s="1"/>
  <c r="L347" i="2"/>
  <c r="N311" i="2"/>
  <c r="N312" i="2"/>
  <c r="N313" i="2"/>
  <c r="N308" i="2"/>
  <c r="N307" i="2"/>
  <c r="N306" i="2"/>
  <c r="N305" i="2"/>
  <c r="N304" i="2"/>
  <c r="N303" i="2"/>
  <c r="N302" i="2"/>
  <c r="N301" i="2"/>
  <c r="N300" i="2"/>
  <c r="N299" i="2"/>
  <c r="N298" i="2"/>
  <c r="N297" i="2"/>
  <c r="N296" i="2"/>
  <c r="L313" i="2"/>
  <c r="L311" i="2"/>
  <c r="L306" i="2"/>
  <c r="L305" i="2"/>
  <c r="L304" i="2"/>
  <c r="L302" i="2"/>
  <c r="L301" i="2"/>
  <c r="L300" i="2"/>
  <c r="L299" i="2"/>
  <c r="L298" i="2"/>
  <c r="L297" i="2"/>
  <c r="K296" i="2"/>
  <c r="N286" i="2"/>
  <c r="N285" i="2"/>
  <c r="N284" i="2"/>
  <c r="N283" i="2"/>
  <c r="N282" i="2"/>
  <c r="N281" i="2"/>
  <c r="N280" i="2"/>
  <c r="N279" i="2"/>
  <c r="N278" i="2"/>
  <c r="N277" i="2"/>
  <c r="M286" i="2"/>
  <c r="M285" i="2"/>
  <c r="M284" i="2"/>
  <c r="M283" i="2"/>
  <c r="M282" i="2"/>
  <c r="M281" i="2"/>
  <c r="M280" i="2"/>
  <c r="M279" i="2"/>
  <c r="M278" i="2"/>
  <c r="M277" i="2"/>
  <c r="K313" i="2"/>
  <c r="K312" i="2"/>
  <c r="K311" i="2"/>
  <c r="K310" i="2"/>
  <c r="K306" i="2"/>
  <c r="K305" i="2"/>
  <c r="K304" i="2"/>
  <c r="K302" i="2"/>
  <c r="K301" i="2"/>
  <c r="K300" i="2"/>
  <c r="K299" i="2"/>
  <c r="K298" i="2"/>
  <c r="K297" i="2"/>
  <c r="C43" i="11"/>
  <c r="C45" i="11"/>
  <c r="C47" i="11"/>
  <c r="C49" i="11"/>
  <c r="C51" i="11"/>
  <c r="C53" i="11"/>
  <c r="C69" i="11"/>
  <c r="N287" i="2"/>
  <c r="H287" i="2"/>
  <c r="D287" i="2"/>
  <c r="E287" i="2"/>
  <c r="N295" i="2"/>
  <c r="N294" i="2"/>
  <c r="N293" i="2"/>
  <c r="N292" i="2"/>
  <c r="N291" i="2"/>
  <c r="N290" i="2"/>
  <c r="N289" i="2"/>
  <c r="N288" i="2"/>
  <c r="H313" i="2"/>
  <c r="H312" i="2"/>
  <c r="H311" i="2"/>
  <c r="H310" i="2"/>
  <c r="H309" i="2"/>
  <c r="H308" i="2"/>
  <c r="H307" i="2"/>
  <c r="H306" i="2"/>
  <c r="H305" i="2"/>
  <c r="H304" i="2"/>
  <c r="H303" i="2"/>
  <c r="H302" i="2"/>
  <c r="H301" i="2"/>
  <c r="H300" i="2"/>
  <c r="H299" i="2"/>
  <c r="H298" i="2"/>
  <c r="H297" i="2"/>
  <c r="H296" i="2"/>
  <c r="H286" i="2"/>
  <c r="H285" i="2"/>
  <c r="H284" i="2"/>
  <c r="H283" i="2"/>
  <c r="H282" i="2"/>
  <c r="H281" i="2"/>
  <c r="H280" i="2"/>
  <c r="H279" i="2"/>
  <c r="H278" i="2"/>
  <c r="H277" i="2"/>
  <c r="L272" i="2"/>
  <c r="N273" i="2"/>
  <c r="N274" i="2"/>
  <c r="N275" i="2"/>
  <c r="N276" i="2"/>
  <c r="N272" i="2"/>
  <c r="N271" i="2"/>
  <c r="N270" i="2"/>
  <c r="K276" i="2"/>
  <c r="K275" i="2"/>
  <c r="K274" i="2"/>
  <c r="N269" i="2"/>
  <c r="N268" i="2"/>
  <c r="N267" i="2"/>
  <c r="N266" i="2"/>
  <c r="N265" i="2"/>
  <c r="N264" i="2"/>
  <c r="N263" i="2"/>
  <c r="K269" i="2"/>
  <c r="K268" i="2"/>
  <c r="K267" i="2"/>
  <c r="N253" i="2"/>
  <c r="N252" i="2"/>
  <c r="N251" i="2"/>
  <c r="N250" i="2"/>
  <c r="N249" i="2"/>
  <c r="N248" i="2"/>
  <c r="N247" i="2"/>
  <c r="N246" i="2"/>
  <c r="N245" i="2"/>
  <c r="N244" i="2"/>
  <c r="N243" i="2"/>
  <c r="N242" i="2"/>
  <c r="M253" i="2"/>
  <c r="M252" i="2"/>
  <c r="M251" i="2"/>
  <c r="M250" i="2"/>
  <c r="M249" i="2"/>
  <c r="M248" i="2"/>
  <c r="M247" i="2"/>
  <c r="M246" i="2"/>
  <c r="M245" i="2"/>
  <c r="M244" i="2"/>
  <c r="M243" i="2"/>
  <c r="M242" i="2"/>
  <c r="H263" i="2" l="1"/>
  <c r="H254" i="2"/>
  <c r="H253" i="2"/>
  <c r="H252" i="2"/>
  <c r="H251" i="2"/>
  <c r="H250" i="2"/>
  <c r="H249" i="2"/>
  <c r="H248" i="2"/>
  <c r="H247" i="2"/>
  <c r="H246" i="2"/>
  <c r="H245" i="2"/>
  <c r="H244" i="2"/>
  <c r="H243" i="2"/>
  <c r="H242" i="2"/>
  <c r="H269" i="2"/>
  <c r="H268" i="2"/>
  <c r="H267" i="2"/>
  <c r="H270" i="2"/>
  <c r="H266" i="2"/>
  <c r="H265" i="2"/>
  <c r="H264" i="2"/>
  <c r="H276" i="2"/>
  <c r="H275" i="2"/>
  <c r="H274" i="2"/>
  <c r="H273" i="2"/>
  <c r="H272" i="2"/>
  <c r="H271" i="2"/>
  <c r="D270" i="2"/>
  <c r="E270" i="2"/>
  <c r="D308" i="2"/>
  <c r="E308" i="2"/>
  <c r="D309" i="2"/>
  <c r="E309" i="2"/>
  <c r="D310" i="2"/>
  <c r="E310" i="2"/>
  <c r="D311" i="2"/>
  <c r="E311" i="2"/>
  <c r="D312" i="2"/>
  <c r="E312" i="2"/>
  <c r="D313" i="2"/>
  <c r="E313" i="2"/>
  <c r="D295" i="2"/>
  <c r="E295" i="2"/>
  <c r="D296" i="2"/>
  <c r="E296" i="2"/>
  <c r="D297" i="2"/>
  <c r="E297" i="2"/>
  <c r="D298" i="2"/>
  <c r="E298" i="2"/>
  <c r="D299" i="2"/>
  <c r="E299" i="2"/>
  <c r="D300" i="2"/>
  <c r="E300" i="2"/>
  <c r="D301" i="2"/>
  <c r="E301" i="2"/>
  <c r="D302" i="2"/>
  <c r="E302" i="2"/>
  <c r="D303" i="2"/>
  <c r="E303" i="2"/>
  <c r="D304" i="2"/>
  <c r="E304" i="2"/>
  <c r="D305" i="2"/>
  <c r="E305" i="2"/>
  <c r="D306" i="2"/>
  <c r="E306" i="2"/>
  <c r="D307" i="2"/>
  <c r="E307" i="2"/>
  <c r="D278" i="2"/>
  <c r="E278" i="2"/>
  <c r="D279" i="2"/>
  <c r="E279" i="2"/>
  <c r="D280" i="2"/>
  <c r="E280" i="2"/>
  <c r="D281" i="2"/>
  <c r="E281" i="2"/>
  <c r="D282" i="2"/>
  <c r="E282" i="2"/>
  <c r="D283" i="2"/>
  <c r="E283" i="2"/>
  <c r="D284" i="2"/>
  <c r="E284" i="2"/>
  <c r="D285" i="2"/>
  <c r="E285" i="2"/>
  <c r="D286" i="2"/>
  <c r="E286" i="2"/>
  <c r="D288" i="2"/>
  <c r="E288" i="2"/>
  <c r="D289" i="2"/>
  <c r="E289" i="2"/>
  <c r="D290" i="2"/>
  <c r="E290" i="2"/>
  <c r="D291" i="2"/>
  <c r="E291" i="2"/>
  <c r="D292" i="2"/>
  <c r="E292" i="2"/>
  <c r="D293" i="2"/>
  <c r="E293" i="2"/>
  <c r="D294" i="2"/>
  <c r="E294" i="2"/>
  <c r="E277" i="2"/>
  <c r="D277" i="2"/>
  <c r="D265" i="2"/>
  <c r="E265" i="2"/>
  <c r="D266" i="2"/>
  <c r="E266" i="2"/>
  <c r="D267" i="2"/>
  <c r="E267" i="2"/>
  <c r="D268" i="2"/>
  <c r="E268" i="2"/>
  <c r="D269" i="2"/>
  <c r="E269" i="2"/>
  <c r="D271" i="2"/>
  <c r="E271" i="2"/>
  <c r="D272" i="2"/>
  <c r="E272" i="2"/>
  <c r="D273" i="2"/>
  <c r="E273" i="2"/>
  <c r="D274" i="2"/>
  <c r="E274" i="2"/>
  <c r="D275" i="2"/>
  <c r="E275" i="2"/>
  <c r="D276" i="2"/>
  <c r="E276" i="2"/>
  <c r="D243" i="2"/>
  <c r="E243" i="2"/>
  <c r="D244" i="2"/>
  <c r="E244" i="2"/>
  <c r="D245" i="2"/>
  <c r="E245" i="2"/>
  <c r="D246" i="2"/>
  <c r="E246" i="2"/>
  <c r="D247" i="2"/>
  <c r="E247" i="2"/>
  <c r="D248" i="2"/>
  <c r="E248" i="2"/>
  <c r="D249" i="2"/>
  <c r="E249" i="2"/>
  <c r="D250" i="2"/>
  <c r="E250" i="2"/>
  <c r="D251" i="2"/>
  <c r="E251" i="2"/>
  <c r="D252" i="2"/>
  <c r="E252" i="2"/>
  <c r="D253" i="2"/>
  <c r="E253" i="2"/>
  <c r="D254" i="2"/>
  <c r="E254" i="2"/>
  <c r="D255" i="2"/>
  <c r="E255" i="2"/>
  <c r="D256" i="2"/>
  <c r="E256" i="2"/>
  <c r="D257" i="2"/>
  <c r="E257" i="2"/>
  <c r="D258" i="2"/>
  <c r="E258" i="2"/>
  <c r="D259" i="2"/>
  <c r="E259" i="2"/>
  <c r="D260" i="2"/>
  <c r="E260" i="2"/>
  <c r="D261" i="2"/>
  <c r="E261" i="2"/>
  <c r="D262" i="2"/>
  <c r="E262" i="2"/>
  <c r="D263" i="2"/>
  <c r="E263" i="2"/>
  <c r="D264" i="2"/>
  <c r="E264" i="2"/>
  <c r="E242" i="2"/>
  <c r="D242" i="2"/>
  <c r="D220" i="2"/>
  <c r="E220" i="2"/>
  <c r="D221" i="2"/>
  <c r="E221" i="2"/>
  <c r="D222" i="2"/>
  <c r="E222" i="2"/>
  <c r="D223" i="2"/>
  <c r="E223" i="2"/>
  <c r="D224" i="2"/>
  <c r="E224" i="2"/>
  <c r="D225" i="2"/>
  <c r="E225" i="2"/>
  <c r="D226" i="2"/>
  <c r="E226" i="2"/>
  <c r="D227" i="2"/>
  <c r="E227" i="2"/>
  <c r="D228" i="2"/>
  <c r="E228" i="2"/>
  <c r="D229" i="2"/>
  <c r="E229" i="2"/>
  <c r="D230" i="2"/>
  <c r="E230" i="2"/>
  <c r="D231" i="2"/>
  <c r="E231" i="2"/>
  <c r="D232" i="2"/>
  <c r="E232" i="2"/>
  <c r="D233" i="2"/>
  <c r="E233" i="2"/>
  <c r="D234" i="2"/>
  <c r="E234" i="2"/>
  <c r="D235" i="2"/>
  <c r="E235" i="2"/>
  <c r="D236" i="2"/>
  <c r="E236" i="2"/>
  <c r="D237" i="2"/>
  <c r="E237" i="2"/>
  <c r="D238" i="2"/>
  <c r="E238" i="2"/>
  <c r="D239" i="2"/>
  <c r="E239" i="2"/>
  <c r="D240" i="2"/>
  <c r="E240" i="2"/>
  <c r="D202" i="2"/>
  <c r="D203" i="2"/>
  <c r="D204" i="2"/>
  <c r="D205" i="2"/>
  <c r="D206" i="2"/>
  <c r="D207" i="2"/>
  <c r="D208" i="2"/>
  <c r="D209" i="2"/>
  <c r="D210" i="2"/>
  <c r="D211" i="2"/>
  <c r="D212" i="2"/>
  <c r="D213" i="2"/>
  <c r="D214" i="2"/>
  <c r="D216" i="2"/>
  <c r="D217" i="2"/>
  <c r="D218" i="2"/>
  <c r="D219" i="2"/>
  <c r="E202" i="2"/>
  <c r="E203" i="2"/>
  <c r="E204" i="2"/>
  <c r="E205" i="2"/>
  <c r="E206" i="2"/>
  <c r="E207" i="2"/>
  <c r="E208" i="2"/>
  <c r="E209" i="2"/>
  <c r="E210" i="2"/>
  <c r="E211" i="2"/>
  <c r="E212" i="2"/>
  <c r="E213" i="2"/>
  <c r="E214" i="2"/>
  <c r="E216" i="2"/>
  <c r="E217" i="2"/>
  <c r="E218" i="2"/>
  <c r="E219" i="2"/>
  <c r="E201" i="2"/>
  <c r="D201" i="2"/>
  <c r="D555" i="2" l="1"/>
  <c r="E555" i="2"/>
  <c r="D556" i="2"/>
  <c r="E556" i="2"/>
  <c r="D557" i="2"/>
  <c r="E557" i="2"/>
  <c r="D558" i="2"/>
  <c r="E558" i="2"/>
  <c r="D559" i="2"/>
  <c r="E559" i="2"/>
  <c r="D560" i="2"/>
  <c r="E560" i="2"/>
  <c r="D561" i="2"/>
  <c r="E561" i="2"/>
  <c r="D562" i="2"/>
  <c r="E562" i="2"/>
  <c r="D563" i="2"/>
  <c r="E563" i="2"/>
  <c r="D564" i="2"/>
  <c r="E564" i="2"/>
  <c r="D565" i="2"/>
  <c r="E565" i="2"/>
  <c r="D566" i="2"/>
  <c r="E566" i="2"/>
  <c r="D567" i="2"/>
  <c r="E567" i="2"/>
  <c r="D568" i="2"/>
  <c r="E568" i="2"/>
  <c r="D534" i="2"/>
  <c r="E534" i="2"/>
  <c r="D535" i="2"/>
  <c r="E535" i="2"/>
  <c r="D536" i="2"/>
  <c r="E536" i="2"/>
  <c r="D538" i="2"/>
  <c r="E538" i="2"/>
  <c r="D539" i="2"/>
  <c r="E539" i="2"/>
  <c r="D540" i="2"/>
  <c r="E540" i="2"/>
  <c r="D541" i="2"/>
  <c r="E541" i="2"/>
  <c r="D542" i="2"/>
  <c r="E542" i="2"/>
  <c r="D543" i="2"/>
  <c r="E543" i="2"/>
  <c r="D544" i="2"/>
  <c r="E544" i="2"/>
  <c r="D545" i="2"/>
  <c r="E545" i="2"/>
  <c r="D546" i="2"/>
  <c r="E546" i="2"/>
  <c r="D547" i="2"/>
  <c r="E547" i="2"/>
  <c r="D548" i="2"/>
  <c r="E548" i="2"/>
  <c r="D549" i="2"/>
  <c r="E549" i="2"/>
  <c r="D550" i="2"/>
  <c r="E550" i="2"/>
  <c r="D553" i="2"/>
  <c r="E553" i="2"/>
  <c r="D554" i="2"/>
  <c r="E554" i="2"/>
  <c r="D517" i="2"/>
  <c r="E517" i="2"/>
  <c r="D518" i="2"/>
  <c r="E518" i="2"/>
  <c r="D519" i="2"/>
  <c r="E519" i="2"/>
  <c r="D520" i="2"/>
  <c r="E520" i="2"/>
  <c r="D521" i="2"/>
  <c r="E521" i="2"/>
  <c r="D522" i="2"/>
  <c r="E522" i="2"/>
  <c r="D523" i="2"/>
  <c r="E523" i="2"/>
  <c r="D524" i="2"/>
  <c r="E524" i="2"/>
  <c r="D525" i="2"/>
  <c r="E525" i="2"/>
  <c r="D526" i="2"/>
  <c r="E526" i="2"/>
  <c r="D527" i="2"/>
  <c r="E527" i="2"/>
  <c r="D528" i="2"/>
  <c r="E528" i="2"/>
  <c r="D529" i="2"/>
  <c r="E529" i="2"/>
  <c r="D530" i="2"/>
  <c r="E530" i="2"/>
  <c r="D531" i="2"/>
  <c r="E531" i="2"/>
  <c r="D532" i="2"/>
  <c r="E532" i="2"/>
  <c r="D533" i="2"/>
  <c r="E533" i="2"/>
  <c r="E516" i="2"/>
  <c r="D516" i="2"/>
  <c r="D503" i="2"/>
  <c r="E503" i="2"/>
  <c r="D504" i="2"/>
  <c r="E504" i="2"/>
  <c r="D505" i="2"/>
  <c r="E505" i="2"/>
  <c r="D506" i="2"/>
  <c r="E506" i="2"/>
  <c r="D507" i="2"/>
  <c r="E507" i="2"/>
  <c r="D508" i="2"/>
  <c r="E508" i="2"/>
  <c r="D509" i="2"/>
  <c r="E509" i="2"/>
  <c r="D512" i="2"/>
  <c r="E512" i="2"/>
  <c r="D513" i="2"/>
  <c r="E513" i="2"/>
  <c r="D514" i="2"/>
  <c r="E514" i="2"/>
  <c r="D515" i="2"/>
  <c r="E515" i="2"/>
  <c r="D491" i="2"/>
  <c r="E491" i="2"/>
  <c r="D492" i="2"/>
  <c r="E492" i="2"/>
  <c r="D493" i="2"/>
  <c r="E493" i="2"/>
  <c r="D494" i="2"/>
  <c r="E494" i="2"/>
  <c r="D495" i="2"/>
  <c r="E495" i="2"/>
  <c r="D496" i="2"/>
  <c r="E496" i="2"/>
  <c r="D497" i="2"/>
  <c r="E497" i="2"/>
  <c r="D498" i="2"/>
  <c r="E498" i="2"/>
  <c r="D499" i="2"/>
  <c r="E499" i="2"/>
  <c r="D500" i="2"/>
  <c r="E500" i="2"/>
  <c r="D501" i="2"/>
  <c r="E501" i="2"/>
  <c r="D502" i="2"/>
  <c r="E502" i="2"/>
  <c r="D472" i="2"/>
  <c r="E472" i="2"/>
  <c r="D473" i="2"/>
  <c r="E473" i="2"/>
  <c r="D474" i="2"/>
  <c r="E474" i="2"/>
  <c r="D475" i="2"/>
  <c r="E475" i="2"/>
  <c r="D476" i="2"/>
  <c r="E476" i="2"/>
  <c r="D477" i="2"/>
  <c r="E477" i="2"/>
  <c r="D478" i="2"/>
  <c r="E478" i="2"/>
  <c r="D479" i="2"/>
  <c r="E479" i="2"/>
  <c r="D480" i="2"/>
  <c r="E480" i="2"/>
  <c r="D481" i="2"/>
  <c r="E481" i="2"/>
  <c r="D482" i="2"/>
  <c r="E482" i="2"/>
  <c r="D483" i="2"/>
  <c r="E483" i="2"/>
  <c r="D484" i="2"/>
  <c r="E484" i="2"/>
  <c r="D485" i="2"/>
  <c r="E485" i="2"/>
  <c r="D486" i="2"/>
  <c r="E486" i="2"/>
  <c r="D487" i="2"/>
  <c r="E487" i="2"/>
  <c r="D488" i="2"/>
  <c r="E488" i="2"/>
  <c r="D489" i="2"/>
  <c r="E489" i="2"/>
  <c r="D490" i="2"/>
  <c r="E490" i="2"/>
  <c r="E471" i="2"/>
  <c r="D471" i="2"/>
  <c r="D443" i="2"/>
  <c r="E443" i="2"/>
  <c r="D444" i="2"/>
  <c r="E444" i="2"/>
  <c r="D445" i="2"/>
  <c r="E445" i="2"/>
  <c r="D463" i="2"/>
  <c r="E463" i="2"/>
  <c r="D464" i="2"/>
  <c r="E464" i="2"/>
  <c r="D465" i="2"/>
  <c r="E465" i="2"/>
  <c r="D466" i="2"/>
  <c r="E466" i="2"/>
  <c r="D467" i="2"/>
  <c r="E467" i="2"/>
  <c r="D468" i="2"/>
  <c r="E468" i="2"/>
  <c r="D469" i="2"/>
  <c r="E469" i="2"/>
  <c r="D470" i="2"/>
  <c r="E470" i="2"/>
  <c r="D433" i="2"/>
  <c r="E433" i="2"/>
  <c r="D434" i="2"/>
  <c r="E434" i="2"/>
  <c r="D435" i="2"/>
  <c r="E435" i="2"/>
  <c r="D436" i="2"/>
  <c r="E436" i="2"/>
  <c r="D437" i="2"/>
  <c r="E437" i="2"/>
  <c r="D438" i="2"/>
  <c r="E438" i="2"/>
  <c r="D439" i="2"/>
  <c r="E439" i="2"/>
  <c r="D440" i="2"/>
  <c r="E440" i="2"/>
  <c r="D441" i="2"/>
  <c r="E441" i="2"/>
  <c r="D442" i="2"/>
  <c r="E442" i="2"/>
  <c r="D421" i="2"/>
  <c r="E421" i="2"/>
  <c r="D422" i="2"/>
  <c r="E422" i="2"/>
  <c r="D423" i="2"/>
  <c r="E423" i="2"/>
  <c r="D424" i="2"/>
  <c r="E424" i="2"/>
  <c r="D425" i="2"/>
  <c r="E425" i="2"/>
  <c r="D426" i="2"/>
  <c r="E426" i="2"/>
  <c r="D427" i="2"/>
  <c r="E427" i="2"/>
  <c r="D428" i="2"/>
  <c r="E428" i="2"/>
  <c r="D429" i="2"/>
  <c r="E429" i="2"/>
  <c r="D430" i="2"/>
  <c r="E430" i="2"/>
  <c r="D431" i="2"/>
  <c r="E431" i="2"/>
  <c r="D432" i="2"/>
  <c r="E432" i="2"/>
  <c r="D402" i="2"/>
  <c r="E402" i="2"/>
  <c r="D403" i="2"/>
  <c r="E403" i="2"/>
  <c r="D404" i="2"/>
  <c r="E404" i="2"/>
  <c r="D405" i="2"/>
  <c r="E405" i="2"/>
  <c r="D406" i="2"/>
  <c r="E406" i="2"/>
  <c r="D407" i="2"/>
  <c r="E407" i="2"/>
  <c r="D408" i="2"/>
  <c r="E408" i="2"/>
  <c r="D409" i="2"/>
  <c r="E409" i="2"/>
  <c r="D410" i="2"/>
  <c r="E410" i="2"/>
  <c r="D411" i="2"/>
  <c r="E411" i="2"/>
  <c r="D412" i="2"/>
  <c r="E412" i="2"/>
  <c r="D414" i="2"/>
  <c r="E414" i="2"/>
  <c r="D415" i="2"/>
  <c r="E415" i="2"/>
  <c r="D416" i="2"/>
  <c r="E416" i="2"/>
  <c r="D417" i="2"/>
  <c r="E417" i="2"/>
  <c r="D418" i="2"/>
  <c r="E418" i="2"/>
  <c r="D419" i="2"/>
  <c r="E419" i="2"/>
  <c r="D420" i="2"/>
  <c r="E420" i="2"/>
  <c r="E401" i="2"/>
  <c r="D401" i="2"/>
  <c r="D357" i="2"/>
  <c r="E357" i="2"/>
  <c r="D358" i="2"/>
  <c r="E358" i="2"/>
  <c r="N241" i="2" l="1"/>
  <c r="N240" i="2"/>
  <c r="N239" i="2"/>
  <c r="N238" i="2"/>
  <c r="N237" i="2"/>
  <c r="N236" i="2"/>
  <c r="H241" i="2"/>
  <c r="H240" i="2"/>
  <c r="H239" i="2"/>
  <c r="H238" i="2"/>
  <c r="H237" i="2"/>
  <c r="H236" i="2"/>
  <c r="H232" i="2"/>
  <c r="H231" i="2"/>
  <c r="H230" i="2"/>
  <c r="H229" i="2"/>
  <c r="H228" i="2"/>
  <c r="H227" i="2"/>
  <c r="H226" i="2"/>
  <c r="H225" i="2"/>
  <c r="H224" i="2"/>
  <c r="D241" i="2"/>
  <c r="E241" i="2"/>
  <c r="N235" i="2"/>
  <c r="K235" i="2"/>
  <c r="N234" i="2"/>
  <c r="K234" i="2"/>
  <c r="N233" i="2"/>
  <c r="K233" i="2"/>
  <c r="N232" i="2"/>
  <c r="N231" i="2"/>
  <c r="K231" i="2"/>
  <c r="N230" i="2"/>
  <c r="N229" i="2"/>
  <c r="N228" i="2"/>
  <c r="N227" i="2"/>
  <c r="N226" i="2"/>
  <c r="N225" i="2"/>
  <c r="N224" i="2"/>
  <c r="J226" i="2"/>
  <c r="J229" i="2"/>
  <c r="K229" i="2"/>
  <c r="K230" i="2"/>
  <c r="J231" i="2"/>
  <c r="K232" i="2"/>
  <c r="K228" i="2"/>
  <c r="K227" i="2"/>
  <c r="K226" i="2"/>
  <c r="K225" i="2"/>
  <c r="K224" i="2"/>
  <c r="N223" i="2"/>
  <c r="N222" i="2"/>
  <c r="N221" i="2"/>
  <c r="N220" i="2"/>
  <c r="N219" i="2"/>
  <c r="N218" i="2"/>
  <c r="N217" i="2"/>
  <c r="N216" i="2"/>
  <c r="C27" i="9"/>
  <c r="N214" i="2"/>
  <c r="N213" i="2"/>
  <c r="N212" i="2"/>
  <c r="N211" i="2"/>
  <c r="N210" i="2"/>
  <c r="N209" i="2"/>
  <c r="N208" i="2"/>
  <c r="N207" i="2"/>
  <c r="N206" i="2"/>
  <c r="N205" i="2"/>
  <c r="N204" i="2"/>
  <c r="N203" i="2"/>
  <c r="N202" i="2"/>
  <c r="N201" i="2"/>
  <c r="M214" i="2"/>
  <c r="M213" i="2"/>
  <c r="M212" i="2"/>
  <c r="M211" i="2"/>
  <c r="M210" i="2"/>
  <c r="M209" i="2"/>
  <c r="M208" i="2"/>
  <c r="M207" i="2"/>
  <c r="M206" i="2"/>
  <c r="M205" i="2"/>
  <c r="M204" i="2"/>
  <c r="M203" i="2"/>
  <c r="M202" i="2"/>
  <c r="M201" i="2"/>
  <c r="H214" i="2"/>
  <c r="H213" i="2"/>
  <c r="H212" i="2"/>
  <c r="H211" i="2"/>
  <c r="H210" i="2"/>
  <c r="H209" i="2"/>
  <c r="H208" i="2"/>
  <c r="H207" i="2"/>
  <c r="H206" i="2"/>
  <c r="H205" i="2"/>
  <c r="H204" i="2"/>
  <c r="H203" i="2"/>
  <c r="H202" i="2"/>
  <c r="H201" i="2"/>
  <c r="N200" i="2" l="1"/>
  <c r="N196" i="2"/>
  <c r="N197" i="2"/>
  <c r="N198" i="2"/>
  <c r="N199" i="2"/>
  <c r="N195" i="2"/>
  <c r="N194" i="2"/>
  <c r="N193" i="2"/>
  <c r="N150" i="2" l="1"/>
  <c r="E70" i="7"/>
  <c r="L150" i="2" s="1"/>
  <c r="K150" i="2"/>
  <c r="H150" i="2"/>
  <c r="H149" i="2"/>
  <c r="E149" i="2"/>
  <c r="D149" i="2"/>
  <c r="K100" i="2"/>
  <c r="K99" i="2"/>
  <c r="K98" i="2"/>
  <c r="N192" i="2"/>
  <c r="K193" i="2"/>
  <c r="K194" i="2"/>
  <c r="K195" i="2"/>
  <c r="K197" i="2"/>
  <c r="K198" i="2"/>
  <c r="K199" i="2"/>
  <c r="N191" i="2"/>
  <c r="N190" i="2"/>
  <c r="N189" i="2"/>
  <c r="N188" i="2"/>
  <c r="N187" i="2"/>
  <c r="N186" i="2"/>
  <c r="N185" i="2"/>
  <c r="N184" i="2"/>
  <c r="N183" i="2"/>
  <c r="N182" i="2"/>
  <c r="K191" i="2"/>
  <c r="K190" i="2"/>
  <c r="K189" i="2"/>
  <c r="K188" i="2"/>
  <c r="K186" i="2"/>
  <c r="K185" i="2"/>
  <c r="K184" i="2"/>
  <c r="K183" i="2"/>
  <c r="K182" i="2"/>
  <c r="K181" i="2"/>
  <c r="N181" i="2"/>
  <c r="H200" i="2"/>
  <c r="H199" i="2"/>
  <c r="H198" i="2"/>
  <c r="H197" i="2"/>
  <c r="H196" i="2"/>
  <c r="H195" i="2"/>
  <c r="H194" i="2"/>
  <c r="H193" i="2"/>
  <c r="H192" i="2"/>
  <c r="H191" i="2"/>
  <c r="H190" i="2"/>
  <c r="H189" i="2"/>
  <c r="H188" i="2"/>
  <c r="H187" i="2"/>
  <c r="H186" i="2"/>
  <c r="H185" i="2"/>
  <c r="H184" i="2"/>
  <c r="H183" i="2"/>
  <c r="H182" i="2"/>
  <c r="H181" i="2"/>
  <c r="D200" i="2"/>
  <c r="E200" i="2"/>
  <c r="E192" i="2"/>
  <c r="E193" i="2"/>
  <c r="E194" i="2"/>
  <c r="E195" i="2"/>
  <c r="E196" i="2"/>
  <c r="E197" i="2"/>
  <c r="E198" i="2"/>
  <c r="E199" i="2"/>
  <c r="D192" i="2"/>
  <c r="D193" i="2"/>
  <c r="D194" i="2"/>
  <c r="D195" i="2"/>
  <c r="D196" i="2"/>
  <c r="D197" i="2"/>
  <c r="D198" i="2"/>
  <c r="D199" i="2"/>
  <c r="D181" i="2"/>
  <c r="E181" i="2"/>
  <c r="D182" i="2"/>
  <c r="E182" i="2"/>
  <c r="D183" i="2"/>
  <c r="E183" i="2"/>
  <c r="D184" i="2"/>
  <c r="E184" i="2"/>
  <c r="D185" i="2"/>
  <c r="E185" i="2"/>
  <c r="D186" i="2"/>
  <c r="E186" i="2"/>
  <c r="D187" i="2"/>
  <c r="E187" i="2"/>
  <c r="D188" i="2"/>
  <c r="E188" i="2"/>
  <c r="D189" i="2"/>
  <c r="E189" i="2"/>
  <c r="D190" i="2"/>
  <c r="E190" i="2"/>
  <c r="D191" i="2"/>
  <c r="E191" i="2"/>
  <c r="N180" i="2"/>
  <c r="N179" i="2"/>
  <c r="N178" i="2"/>
  <c r="N177" i="2"/>
  <c r="N176" i="2"/>
  <c r="N175" i="2"/>
  <c r="N174" i="2"/>
  <c r="N173" i="2"/>
  <c r="E180" i="2"/>
  <c r="E173" i="2"/>
  <c r="E174" i="2"/>
  <c r="E175" i="2"/>
  <c r="E176" i="2"/>
  <c r="E177" i="2"/>
  <c r="E178" i="2"/>
  <c r="E179" i="2"/>
  <c r="D173" i="2"/>
  <c r="D174" i="2"/>
  <c r="D175" i="2"/>
  <c r="D176" i="2"/>
  <c r="D177" i="2"/>
  <c r="D178" i="2"/>
  <c r="D179" i="2"/>
  <c r="D180" i="2"/>
  <c r="N171" i="2"/>
  <c r="N170" i="2"/>
  <c r="N169" i="2"/>
  <c r="N168" i="2"/>
  <c r="N167" i="2"/>
  <c r="N166" i="2"/>
  <c r="N165" i="2"/>
  <c r="N164" i="2"/>
  <c r="N163" i="2"/>
  <c r="N162" i="2"/>
  <c r="N161" i="2"/>
  <c r="N160" i="2"/>
  <c r="N159" i="2"/>
  <c r="M171" i="2"/>
  <c r="M170" i="2"/>
  <c r="M169" i="2"/>
  <c r="M168" i="2"/>
  <c r="M167" i="2"/>
  <c r="M166" i="2"/>
  <c r="M165" i="2"/>
  <c r="M164" i="2"/>
  <c r="M163" i="2"/>
  <c r="M162" i="2"/>
  <c r="M161" i="2"/>
  <c r="M160" i="2"/>
  <c r="M159" i="2"/>
  <c r="H171" i="2"/>
  <c r="H170" i="2"/>
  <c r="H169" i="2"/>
  <c r="H168" i="2"/>
  <c r="H167" i="2"/>
  <c r="H166" i="2"/>
  <c r="H165" i="2"/>
  <c r="H164" i="2"/>
  <c r="H163" i="2"/>
  <c r="H162" i="2"/>
  <c r="H161" i="2"/>
  <c r="H160" i="2"/>
  <c r="H159" i="2"/>
  <c r="D160" i="2"/>
  <c r="E160" i="2"/>
  <c r="D161" i="2"/>
  <c r="E161" i="2"/>
  <c r="D162" i="2"/>
  <c r="E162" i="2"/>
  <c r="D163" i="2"/>
  <c r="E163" i="2"/>
  <c r="D164" i="2"/>
  <c r="E164" i="2"/>
  <c r="D165" i="2"/>
  <c r="E165" i="2"/>
  <c r="D166" i="2"/>
  <c r="E166" i="2"/>
  <c r="D167" i="2"/>
  <c r="E167" i="2"/>
  <c r="D168" i="2"/>
  <c r="E168" i="2"/>
  <c r="D169" i="2"/>
  <c r="E169" i="2"/>
  <c r="D170" i="2"/>
  <c r="E170" i="2"/>
  <c r="D171" i="2"/>
  <c r="E171" i="2"/>
  <c r="E159" i="2"/>
  <c r="D159" i="2"/>
  <c r="N158" i="2"/>
  <c r="N157" i="2"/>
  <c r="N156" i="2"/>
  <c r="N155" i="2"/>
  <c r="H158" i="2"/>
  <c r="H157" i="2"/>
  <c r="H156" i="2"/>
  <c r="H155" i="2"/>
  <c r="H154" i="2"/>
  <c r="H153" i="2"/>
  <c r="H152" i="2"/>
  <c r="H151" i="2"/>
  <c r="E158" i="2"/>
  <c r="D158" i="2"/>
  <c r="E157" i="2"/>
  <c r="D157" i="2"/>
  <c r="E156" i="2"/>
  <c r="D156" i="2"/>
  <c r="E155" i="2"/>
  <c r="D155" i="2"/>
  <c r="E154" i="2"/>
  <c r="D154" i="2"/>
  <c r="E153" i="2"/>
  <c r="D153" i="2"/>
  <c r="E152" i="2"/>
  <c r="D152" i="2"/>
  <c r="E151" i="2"/>
  <c r="D151" i="2"/>
  <c r="H148" i="2"/>
  <c r="H146" i="2"/>
  <c r="H145" i="2"/>
  <c r="H144" i="2"/>
  <c r="H143" i="2"/>
  <c r="H142" i="2"/>
  <c r="N144" i="2"/>
  <c r="N143" i="2"/>
  <c r="N142" i="2"/>
  <c r="N141" i="2"/>
  <c r="N140" i="2"/>
  <c r="N139" i="2"/>
  <c r="N138" i="2"/>
  <c r="E42" i="7"/>
  <c r="K144" i="2"/>
  <c r="K143" i="2"/>
  <c r="K142" i="2"/>
  <c r="K140" i="2"/>
  <c r="K139" i="2"/>
  <c r="K138" i="2"/>
  <c r="H141" i="2"/>
  <c r="H140" i="2"/>
  <c r="H139" i="2"/>
  <c r="H138" i="2"/>
  <c r="N137" i="2"/>
  <c r="N136" i="2"/>
  <c r="N135" i="2"/>
  <c r="N134" i="2"/>
  <c r="N133" i="2"/>
  <c r="N132" i="2"/>
  <c r="N131" i="2"/>
  <c r="N130" i="2"/>
  <c r="N128" i="2"/>
  <c r="N127" i="2"/>
  <c r="N126" i="2"/>
  <c r="N125" i="2"/>
  <c r="N124" i="2"/>
  <c r="N123" i="2"/>
  <c r="N122" i="2"/>
  <c r="N121" i="2"/>
  <c r="N120" i="2"/>
  <c r="N119" i="2"/>
  <c r="N118" i="2"/>
  <c r="N117" i="2"/>
  <c r="M128" i="2"/>
  <c r="M127" i="2"/>
  <c r="M126" i="2"/>
  <c r="M125" i="2"/>
  <c r="M124" i="2"/>
  <c r="M123" i="2"/>
  <c r="M122" i="2"/>
  <c r="M121" i="2"/>
  <c r="M120" i="2"/>
  <c r="M119" i="2"/>
  <c r="M118" i="2"/>
  <c r="M117" i="2"/>
  <c r="H128" i="2"/>
  <c r="H127" i="2"/>
  <c r="H126" i="2"/>
  <c r="H125" i="2"/>
  <c r="H124" i="2"/>
  <c r="H123" i="2"/>
  <c r="H122" i="2"/>
  <c r="H121" i="2"/>
  <c r="H120" i="2"/>
  <c r="H119" i="2"/>
  <c r="H118" i="2"/>
  <c r="H117" i="2"/>
  <c r="E144" i="2"/>
  <c r="E145" i="2"/>
  <c r="D144" i="2"/>
  <c r="D145" i="2"/>
  <c r="E143" i="2"/>
  <c r="D143" i="2"/>
  <c r="E142" i="2"/>
  <c r="D142" i="2"/>
  <c r="E141" i="2"/>
  <c r="D141" i="2"/>
  <c r="E140" i="2"/>
  <c r="D140" i="2"/>
  <c r="E139" i="2"/>
  <c r="D139" i="2"/>
  <c r="E138" i="2"/>
  <c r="D138" i="2"/>
  <c r="E150" i="2"/>
  <c r="D150" i="2"/>
  <c r="E148" i="2"/>
  <c r="D148" i="2"/>
  <c r="E146" i="2"/>
  <c r="D146" i="2"/>
  <c r="E137" i="2"/>
  <c r="D137" i="2"/>
  <c r="E136" i="2"/>
  <c r="D136" i="2"/>
  <c r="E135" i="2"/>
  <c r="D135" i="2"/>
  <c r="E134" i="2"/>
  <c r="D134" i="2"/>
  <c r="E133" i="2"/>
  <c r="D133" i="2"/>
  <c r="E132" i="2"/>
  <c r="D132" i="2"/>
  <c r="E131" i="2"/>
  <c r="D131" i="2"/>
  <c r="E128" i="2"/>
  <c r="D128" i="2"/>
  <c r="E127" i="2"/>
  <c r="D127" i="2"/>
  <c r="E126" i="2"/>
  <c r="D126" i="2"/>
  <c r="E125" i="2"/>
  <c r="D125" i="2"/>
  <c r="E124" i="2"/>
  <c r="D124" i="2"/>
  <c r="E123" i="2"/>
  <c r="D123" i="2"/>
  <c r="E122" i="2"/>
  <c r="D122" i="2"/>
  <c r="E121" i="2"/>
  <c r="D121" i="2"/>
  <c r="E120" i="2"/>
  <c r="D120" i="2"/>
  <c r="E118" i="2"/>
  <c r="E119" i="2"/>
  <c r="E130" i="2"/>
  <c r="D118" i="2"/>
  <c r="D119" i="2"/>
  <c r="D130" i="2"/>
  <c r="E117" i="2"/>
  <c r="D117" i="2"/>
  <c r="N116" i="2"/>
  <c r="N115" i="2"/>
  <c r="N114" i="2"/>
  <c r="N113" i="2"/>
  <c r="N112" i="2"/>
  <c r="N111" i="2"/>
  <c r="N110" i="2"/>
  <c r="N109" i="2"/>
  <c r="N108" i="2"/>
  <c r="N107" i="2"/>
  <c r="N106" i="2"/>
  <c r="N105" i="2"/>
  <c r="N97" i="2"/>
  <c r="N98" i="2"/>
  <c r="N99" i="2"/>
  <c r="N100" i="2"/>
  <c r="N101" i="2"/>
  <c r="N102" i="2"/>
  <c r="N103" i="2"/>
  <c r="N104" i="2"/>
  <c r="N96" i="2"/>
  <c r="N95" i="2"/>
  <c r="N94" i="2"/>
  <c r="N93" i="2"/>
  <c r="N92" i="2"/>
  <c r="N91" i="2"/>
  <c r="N90" i="2"/>
  <c r="N89" i="2"/>
  <c r="N88" i="2"/>
  <c r="L107" i="2"/>
  <c r="L106" i="2"/>
  <c r="L105" i="2"/>
  <c r="K113" i="2"/>
  <c r="K112" i="2"/>
  <c r="K111" i="2"/>
  <c r="K107" i="2"/>
  <c r="K106" i="2"/>
  <c r="K105" i="2"/>
  <c r="K104" i="2"/>
  <c r="K103" i="2"/>
  <c r="K102" i="2"/>
  <c r="K101" i="2"/>
  <c r="C87" i="22"/>
  <c r="K97" i="2"/>
  <c r="M87" i="2" l="1"/>
  <c r="M86" i="2"/>
  <c r="M85" i="2"/>
  <c r="M84" i="2"/>
  <c r="M83" i="2"/>
  <c r="M82" i="2"/>
  <c r="M81" i="2"/>
  <c r="M80" i="2"/>
  <c r="M79" i="2"/>
  <c r="M78" i="2"/>
  <c r="M77" i="2"/>
  <c r="M76" i="2"/>
  <c r="M75" i="2"/>
  <c r="M74" i="2"/>
  <c r="M73" i="2"/>
  <c r="M72" i="2"/>
  <c r="M71" i="2"/>
  <c r="M70" i="2"/>
  <c r="M69" i="2"/>
  <c r="M68" i="2"/>
  <c r="M67" i="2"/>
  <c r="M66" i="2"/>
  <c r="M65" i="2"/>
  <c r="N83" i="2"/>
  <c r="N82" i="2"/>
  <c r="N81" i="2"/>
  <c r="N80" i="2"/>
  <c r="N79" i="2"/>
  <c r="N78" i="2"/>
  <c r="N77" i="2"/>
  <c r="N76" i="2"/>
  <c r="N75" i="2"/>
  <c r="N74" i="2"/>
  <c r="N73" i="2"/>
  <c r="N72" i="2"/>
  <c r="N71" i="2"/>
  <c r="N70" i="2"/>
  <c r="N69" i="2"/>
  <c r="N68" i="2"/>
  <c r="N67" i="2"/>
  <c r="N66" i="2"/>
  <c r="N65" i="2"/>
  <c r="N64" i="2"/>
  <c r="M64" i="2"/>
  <c r="N63" i="2"/>
  <c r="M63" i="2"/>
  <c r="N62" i="2"/>
  <c r="N61" i="2"/>
  <c r="N60" i="2"/>
  <c r="N59" i="2"/>
  <c r="N58" i="2"/>
  <c r="M62" i="2"/>
  <c r="M61" i="2"/>
  <c r="M60" i="2"/>
  <c r="M59" i="2"/>
  <c r="M58" i="2"/>
  <c r="N57" i="2"/>
  <c r="M57" i="2"/>
  <c r="N55" i="2"/>
  <c r="N54" i="2"/>
  <c r="N53" i="2"/>
  <c r="N52" i="2"/>
  <c r="N51" i="2"/>
  <c r="N56" i="2"/>
  <c r="M56" i="2"/>
  <c r="M55" i="2"/>
  <c r="M54" i="2"/>
  <c r="M53" i="2"/>
  <c r="M52" i="2"/>
  <c r="M51" i="2"/>
  <c r="N50" i="2"/>
  <c r="N49" i="2"/>
  <c r="N48" i="2"/>
  <c r="N47" i="2"/>
  <c r="N46" i="2"/>
  <c r="N45" i="2"/>
  <c r="N44" i="2"/>
  <c r="N43" i="2"/>
  <c r="N42" i="2"/>
  <c r="N41" i="2"/>
  <c r="N40" i="2"/>
  <c r="N39" i="2"/>
  <c r="N38" i="2"/>
  <c r="N37" i="2"/>
  <c r="N36" i="2"/>
  <c r="N35" i="2"/>
  <c r="M47" i="2"/>
  <c r="N34" i="2"/>
  <c r="N33" i="2"/>
  <c r="M33" i="2"/>
  <c r="M50" i="2"/>
  <c r="M49" i="2"/>
  <c r="M48" i="2"/>
  <c r="M46" i="2"/>
  <c r="M45" i="2"/>
  <c r="M44" i="2"/>
  <c r="M43" i="2"/>
  <c r="M42" i="2"/>
  <c r="M41" i="2"/>
  <c r="M40" i="2"/>
  <c r="M39" i="2"/>
  <c r="M38" i="2"/>
  <c r="M37" i="2"/>
  <c r="M36" i="2"/>
  <c r="M35" i="2"/>
  <c r="M34" i="2"/>
  <c r="H112" i="2"/>
  <c r="H111" i="2"/>
  <c r="D97" i="2"/>
  <c r="E97" i="2"/>
  <c r="D98" i="2"/>
  <c r="E98" i="2"/>
  <c r="D99" i="2"/>
  <c r="E99" i="2"/>
  <c r="D100" i="2"/>
  <c r="E100" i="2"/>
  <c r="D101" i="2"/>
  <c r="E101" i="2"/>
  <c r="D102" i="2"/>
  <c r="E102" i="2"/>
  <c r="D103" i="2"/>
  <c r="E103" i="2"/>
  <c r="D104" i="2"/>
  <c r="E104" i="2"/>
  <c r="D105" i="2"/>
  <c r="E105" i="2"/>
  <c r="D106" i="2"/>
  <c r="E106" i="2"/>
  <c r="D107" i="2"/>
  <c r="E107" i="2"/>
  <c r="D108" i="2"/>
  <c r="E108" i="2"/>
  <c r="D109" i="2"/>
  <c r="E109" i="2"/>
  <c r="D110" i="2"/>
  <c r="E110" i="2"/>
  <c r="D111" i="2"/>
  <c r="E111" i="2"/>
  <c r="D112" i="2"/>
  <c r="E112" i="2"/>
  <c r="D113" i="2"/>
  <c r="E113" i="2"/>
  <c r="D114" i="2"/>
  <c r="E114" i="2"/>
  <c r="D115" i="2"/>
  <c r="E115" i="2"/>
  <c r="D116" i="2"/>
  <c r="E116" i="2"/>
  <c r="D314" i="2"/>
  <c r="E314" i="2"/>
  <c r="D315" i="2"/>
  <c r="E315" i="2"/>
  <c r="D316" i="2"/>
  <c r="E316" i="2"/>
  <c r="D317" i="2"/>
  <c r="E317" i="2"/>
  <c r="D318" i="2"/>
  <c r="E318" i="2"/>
  <c r="D319" i="2"/>
  <c r="E319" i="2"/>
  <c r="D320" i="2"/>
  <c r="E320" i="2"/>
  <c r="D321" i="2"/>
  <c r="E321" i="2"/>
  <c r="D322" i="2"/>
  <c r="E322" i="2"/>
  <c r="D323" i="2"/>
  <c r="E323" i="2"/>
  <c r="D324" i="2"/>
  <c r="E324" i="2"/>
  <c r="D326" i="2"/>
  <c r="E326" i="2"/>
  <c r="D327" i="2"/>
  <c r="E327" i="2"/>
  <c r="D328" i="2"/>
  <c r="E328" i="2"/>
  <c r="D329" i="2"/>
  <c r="E329" i="2"/>
  <c r="D330" i="2"/>
  <c r="E330" i="2"/>
  <c r="D331" i="2"/>
  <c r="E331" i="2"/>
  <c r="D332" i="2"/>
  <c r="E332" i="2"/>
  <c r="D333" i="2"/>
  <c r="E333" i="2"/>
  <c r="D334" i="2"/>
  <c r="E334" i="2"/>
  <c r="D335" i="2"/>
  <c r="E335" i="2"/>
  <c r="D336" i="2"/>
  <c r="E336" i="2"/>
  <c r="D337" i="2"/>
  <c r="E337" i="2"/>
  <c r="D338" i="2"/>
  <c r="E338" i="2"/>
  <c r="D339" i="2"/>
  <c r="E339" i="2"/>
  <c r="D340" i="2"/>
  <c r="E340" i="2"/>
  <c r="D341" i="2"/>
  <c r="E341" i="2"/>
  <c r="D342" i="2"/>
  <c r="E342" i="2"/>
  <c r="D343" i="2"/>
  <c r="E343" i="2"/>
  <c r="D344" i="2"/>
  <c r="E344" i="2"/>
  <c r="D345" i="2"/>
  <c r="E345" i="2"/>
  <c r="D347" i="2"/>
  <c r="E347" i="2"/>
  <c r="D350" i="2"/>
  <c r="E350" i="2"/>
  <c r="D351" i="2"/>
  <c r="E351" i="2"/>
  <c r="D352" i="2"/>
  <c r="E352" i="2"/>
  <c r="D353" i="2"/>
  <c r="E353" i="2"/>
  <c r="D354" i="2"/>
  <c r="E354" i="2"/>
  <c r="D355" i="2"/>
  <c r="E355" i="2"/>
  <c r="D356" i="2"/>
  <c r="E356" i="2"/>
  <c r="D359" i="2"/>
  <c r="E359" i="2"/>
  <c r="D360" i="2"/>
  <c r="E360" i="2"/>
  <c r="D361" i="2"/>
  <c r="E361" i="2"/>
  <c r="D362" i="2"/>
  <c r="E362" i="2"/>
  <c r="D363" i="2"/>
  <c r="E363" i="2"/>
  <c r="D364" i="2"/>
  <c r="E364" i="2"/>
  <c r="D365" i="2"/>
  <c r="E365" i="2"/>
  <c r="D366" i="2"/>
  <c r="E366" i="2"/>
  <c r="D367" i="2"/>
  <c r="E367" i="2"/>
  <c r="D368" i="2"/>
  <c r="E368" i="2"/>
  <c r="D369" i="2"/>
  <c r="E369" i="2"/>
  <c r="D370" i="2"/>
  <c r="E370" i="2"/>
  <c r="D371" i="2"/>
  <c r="E371" i="2"/>
  <c r="D373" i="2"/>
  <c r="E373" i="2"/>
  <c r="D374" i="2"/>
  <c r="E374" i="2"/>
  <c r="D375" i="2"/>
  <c r="E375" i="2"/>
  <c r="D376" i="2"/>
  <c r="E376" i="2"/>
  <c r="D377" i="2"/>
  <c r="E377" i="2"/>
  <c r="D378" i="2"/>
  <c r="E378" i="2"/>
  <c r="D379" i="2"/>
  <c r="E379" i="2"/>
  <c r="D380" i="2"/>
  <c r="E380" i="2"/>
  <c r="D381" i="2"/>
  <c r="E381" i="2"/>
  <c r="D382" i="2"/>
  <c r="E382" i="2"/>
  <c r="D383" i="2"/>
  <c r="E383" i="2"/>
  <c r="D384" i="2"/>
  <c r="E384" i="2"/>
  <c r="D385" i="2"/>
  <c r="E385" i="2"/>
  <c r="D386" i="2"/>
  <c r="E386" i="2"/>
  <c r="D387" i="2"/>
  <c r="E387" i="2"/>
  <c r="D388" i="2"/>
  <c r="E388" i="2"/>
  <c r="D389" i="2"/>
  <c r="E389" i="2"/>
  <c r="D390" i="2"/>
  <c r="E390" i="2"/>
  <c r="D391" i="2"/>
  <c r="E391" i="2"/>
  <c r="D392" i="2"/>
  <c r="E392" i="2"/>
  <c r="D393" i="2"/>
  <c r="E393" i="2"/>
  <c r="D394" i="2"/>
  <c r="E394" i="2"/>
  <c r="D395" i="2"/>
  <c r="E395" i="2"/>
  <c r="D396" i="2"/>
  <c r="E396" i="2"/>
  <c r="D397" i="2"/>
  <c r="E397" i="2"/>
  <c r="D398" i="2"/>
  <c r="E398" i="2"/>
  <c r="D399" i="2"/>
  <c r="E399" i="2"/>
  <c r="D400" i="2"/>
  <c r="E400" i="2"/>
  <c r="H97" i="2"/>
  <c r="H98" i="2"/>
  <c r="H99" i="2"/>
  <c r="H100" i="2"/>
  <c r="H101" i="2"/>
  <c r="H102" i="2"/>
  <c r="H103" i="2"/>
  <c r="H104" i="2"/>
  <c r="H105" i="2"/>
  <c r="H106" i="2"/>
  <c r="H107" i="2"/>
  <c r="H108" i="2"/>
  <c r="H109" i="2"/>
  <c r="H110" i="2"/>
  <c r="H113" i="2"/>
  <c r="H114" i="2"/>
  <c r="H115" i="2"/>
  <c r="H116"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l="1"/>
  <c r="H36" i="2"/>
  <c r="H35" i="2"/>
  <c r="H34" i="2"/>
  <c r="H33" i="2"/>
  <c r="N32" i="2" l="1"/>
  <c r="N31" i="2"/>
  <c r="N30" i="2"/>
  <c r="N29" i="2"/>
  <c r="N28" i="2"/>
  <c r="N27" i="2"/>
  <c r="N26" i="2"/>
  <c r="N25" i="2"/>
  <c r="N24" i="2"/>
  <c r="N23" i="2"/>
  <c r="N22" i="2"/>
  <c r="N21" i="2"/>
  <c r="N20" i="2"/>
  <c r="N18" i="2"/>
  <c r="N17" i="2"/>
  <c r="N16" i="2"/>
  <c r="N15" i="2"/>
  <c r="N14" i="2"/>
  <c r="N13" i="2"/>
  <c r="N12" i="2"/>
  <c r="N11" i="2"/>
  <c r="N10" i="2"/>
  <c r="N9" i="2"/>
  <c r="N8" i="2"/>
  <c r="N7" i="2"/>
  <c r="N6" i="2"/>
  <c r="N5" i="2"/>
  <c r="N4" i="2"/>
  <c r="N3" i="2"/>
  <c r="N2" i="2"/>
  <c r="M22" i="2"/>
  <c r="M21" i="2"/>
  <c r="M20" i="2"/>
  <c r="M19" i="2"/>
  <c r="M18" i="2"/>
  <c r="M17" i="2"/>
  <c r="M16" i="2"/>
  <c r="M15" i="2"/>
  <c r="M14" i="2"/>
  <c r="M13" i="2"/>
  <c r="M12" i="2"/>
  <c r="M11" i="2"/>
  <c r="M10" i="2"/>
  <c r="M9" i="2"/>
  <c r="M8" i="2"/>
  <c r="M7" i="2"/>
  <c r="M6" i="2"/>
  <c r="M5" i="2"/>
  <c r="M4" i="2"/>
  <c r="M3" i="2"/>
  <c r="M2" i="2"/>
  <c r="K32" i="2"/>
  <c r="K31" i="2"/>
  <c r="K30" i="2"/>
  <c r="K29" i="2"/>
  <c r="K28" i="2"/>
  <c r="K27" i="2"/>
  <c r="K26" i="2"/>
  <c r="K25" i="2"/>
  <c r="K24" i="2"/>
  <c r="K2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H2" i="2"/>
  <c r="E32" i="2" l="1"/>
  <c r="D32" i="2"/>
  <c r="E31" i="2"/>
  <c r="D31" i="2"/>
  <c r="E30" i="2"/>
  <c r="D30" i="2"/>
  <c r="E29" i="2"/>
  <c r="D29" i="2"/>
  <c r="E28" i="2"/>
  <c r="D28" i="2"/>
  <c r="E27" i="2"/>
  <c r="D27" i="2"/>
  <c r="E26" i="2"/>
  <c r="D26" i="2"/>
  <c r="E25" i="2"/>
  <c r="D25" i="2"/>
  <c r="E24" i="2"/>
  <c r="D24" i="2"/>
  <c r="E23" i="2"/>
  <c r="D23" i="2"/>
  <c r="E22" i="2"/>
  <c r="D22" i="2"/>
  <c r="E21" i="2"/>
  <c r="D21" i="2"/>
  <c r="E20" i="2"/>
  <c r="D20" i="2"/>
  <c r="E19" i="2"/>
  <c r="D19" i="2"/>
  <c r="E18" i="2"/>
  <c r="D18" i="2"/>
  <c r="E17" i="2"/>
  <c r="D17" i="2"/>
  <c r="E16" i="2"/>
  <c r="D16" i="2"/>
  <c r="E15" i="2"/>
  <c r="D15" i="2"/>
  <c r="E14" i="2"/>
  <c r="D14" i="2"/>
  <c r="E13" i="2"/>
  <c r="D13" i="2"/>
  <c r="E12" i="2"/>
  <c r="D12" i="2"/>
  <c r="E11" i="2"/>
  <c r="D11" i="2"/>
  <c r="E10" i="2"/>
  <c r="D10" i="2"/>
  <c r="E9" i="2"/>
  <c r="D9" i="2"/>
  <c r="E8" i="2"/>
  <c r="D8" i="2"/>
  <c r="E7" i="2"/>
  <c r="D7" i="2"/>
  <c r="E6" i="2"/>
  <c r="D6" i="2"/>
  <c r="E5" i="2"/>
  <c r="D5" i="2"/>
  <c r="E4" i="2"/>
  <c r="D4" i="2"/>
  <c r="E3" i="2"/>
  <c r="D3" i="2"/>
  <c r="E2" i="2"/>
  <c r="D2" i="2"/>
  <c r="E90" i="16"/>
  <c r="L564" i="2" s="1"/>
  <c r="E88" i="16"/>
  <c r="L563" i="2" s="1"/>
  <c r="E86" i="16"/>
  <c r="L562" i="2" s="1"/>
  <c r="E65" i="16"/>
  <c r="L553" i="2" s="1"/>
  <c r="E63" i="16"/>
  <c r="L552" i="2" s="1"/>
  <c r="E61" i="16"/>
  <c r="L551" i="2" s="1"/>
  <c r="E57" i="16"/>
  <c r="L549" i="2" s="1"/>
  <c r="E81" i="16"/>
  <c r="L559" i="2" s="1"/>
  <c r="E79" i="16"/>
  <c r="L558" i="2" s="1"/>
  <c r="E73" i="16"/>
  <c r="L555" i="2" s="1"/>
  <c r="C60" i="16"/>
  <c r="K550" i="2" s="1"/>
  <c r="C59" i="16"/>
  <c r="C57" i="16"/>
  <c r="C55" i="16"/>
  <c r="C53" i="16"/>
  <c r="C44" i="16"/>
  <c r="C34" i="16"/>
  <c r="E71" i="16"/>
  <c r="L554" i="2" s="1"/>
  <c r="C78" i="16"/>
  <c r="E77" i="16" s="1"/>
  <c r="L557" i="2" s="1"/>
  <c r="C76" i="16"/>
  <c r="E75" i="16" s="1"/>
  <c r="L556" i="2" s="1"/>
  <c r="C52" i="16"/>
  <c r="C38" i="15"/>
  <c r="E112" i="14"/>
  <c r="E110" i="14"/>
  <c r="E108" i="14"/>
  <c r="E88" i="14"/>
  <c r="E86" i="14"/>
  <c r="E84" i="14"/>
  <c r="E78" i="14"/>
  <c r="C107" i="14"/>
  <c r="E106" i="14" s="1"/>
  <c r="C105" i="14"/>
  <c r="E104" i="14" s="1"/>
  <c r="C103" i="14"/>
  <c r="E102" i="14" s="1"/>
  <c r="C99" i="14"/>
  <c r="E98" i="14" s="1"/>
  <c r="E96" i="14"/>
  <c r="C94" i="14"/>
  <c r="E94" i="14" s="1"/>
  <c r="C77" i="14"/>
  <c r="E76" i="14" s="1"/>
  <c r="E74" i="14"/>
  <c r="L447" i="2" s="1"/>
  <c r="C65" i="14"/>
  <c r="C83" i="14"/>
  <c r="E100" i="14"/>
  <c r="L458" i="2" s="1"/>
  <c r="C38" i="13"/>
  <c r="E51" i="20"/>
  <c r="L341" i="2" s="1"/>
  <c r="E49" i="20"/>
  <c r="L340" i="2" s="1"/>
  <c r="E47" i="20"/>
  <c r="L339" i="2" s="1"/>
  <c r="E45" i="20"/>
  <c r="L335" i="2" s="1"/>
  <c r="E43" i="20"/>
  <c r="L334" i="2" s="1"/>
  <c r="C37" i="20"/>
  <c r="C27" i="20"/>
  <c r="E74" i="11"/>
  <c r="E72" i="11"/>
  <c r="L312" i="2" s="1"/>
  <c r="E70" i="11"/>
  <c r="E68" i="11"/>
  <c r="L310" i="2" s="1"/>
  <c r="E59" i="11"/>
  <c r="E57" i="11"/>
  <c r="E55" i="11"/>
  <c r="E40" i="11"/>
  <c r="L296" i="2" s="1"/>
  <c r="E52" i="11"/>
  <c r="E50" i="11"/>
  <c r="E48" i="11"/>
  <c r="E46" i="11"/>
  <c r="E44" i="11"/>
  <c r="E42" i="11"/>
  <c r="C33" i="11"/>
  <c r="E72" i="10"/>
  <c r="L276" i="2" s="1"/>
  <c r="E70" i="10"/>
  <c r="L275" i="2" s="1"/>
  <c r="E68" i="10"/>
  <c r="L274" i="2" s="1"/>
  <c r="E56" i="10"/>
  <c r="L269" i="2" s="1"/>
  <c r="E54" i="10"/>
  <c r="L268" i="2" s="1"/>
  <c r="E52" i="10"/>
  <c r="L267" i="2" s="1"/>
  <c r="C37" i="10"/>
  <c r="E80" i="9"/>
  <c r="L240" i="2" s="1"/>
  <c r="E78" i="9"/>
  <c r="L239" i="2" s="1"/>
  <c r="E76" i="9"/>
  <c r="L238" i="2" s="1"/>
  <c r="E74" i="9"/>
  <c r="L237" i="2" s="1"/>
  <c r="E66" i="9"/>
  <c r="L235" i="2" s="1"/>
  <c r="E64" i="9"/>
  <c r="L234" i="2" s="1"/>
  <c r="E62" i="9"/>
  <c r="L233" i="2" s="1"/>
  <c r="E60" i="9"/>
  <c r="L232" i="2" s="1"/>
  <c r="E58" i="9"/>
  <c r="L231" i="2" s="1"/>
  <c r="E56" i="9"/>
  <c r="L230" i="2" s="1"/>
  <c r="E54" i="9"/>
  <c r="L229" i="2" s="1"/>
  <c r="E52" i="9"/>
  <c r="L228" i="2" s="1"/>
  <c r="E50" i="9"/>
  <c r="L227" i="2" s="1"/>
  <c r="E48" i="9"/>
  <c r="L226" i="2" s="1"/>
  <c r="E46" i="9"/>
  <c r="L225" i="2" s="1"/>
  <c r="E44" i="9"/>
  <c r="L224" i="2" s="1"/>
  <c r="C37" i="9"/>
  <c r="C38" i="9" s="1"/>
  <c r="E56" i="23"/>
  <c r="L188" i="2" s="1"/>
  <c r="E49" i="23"/>
  <c r="L184" i="2" s="1"/>
  <c r="E69" i="23"/>
  <c r="L193" i="2" s="1"/>
  <c r="E45" i="23"/>
  <c r="L182" i="2" s="1"/>
  <c r="C36" i="23"/>
  <c r="C26" i="23"/>
  <c r="E78" i="7"/>
  <c r="L154" i="2" s="1"/>
  <c r="E76" i="7"/>
  <c r="L153" i="2" s="1"/>
  <c r="E74" i="7"/>
  <c r="L152" i="2" s="1"/>
  <c r="E60" i="7"/>
  <c r="L145" i="2" s="1"/>
  <c r="E54" i="7"/>
  <c r="L144" i="2" s="1"/>
  <c r="E52" i="7"/>
  <c r="L143" i="2" s="1"/>
  <c r="E50" i="7"/>
  <c r="L142" i="2" s="1"/>
  <c r="E46" i="7"/>
  <c r="L140" i="2" s="1"/>
  <c r="E44" i="7"/>
  <c r="L139" i="2" s="1"/>
  <c r="L138" i="2"/>
  <c r="E72" i="7"/>
  <c r="L151" i="2" s="1"/>
  <c r="E68" i="7"/>
  <c r="L149" i="2" s="1"/>
  <c r="E66" i="7"/>
  <c r="L148" i="2" s="1"/>
  <c r="K141" i="2"/>
  <c r="C35" i="7"/>
  <c r="C25" i="7"/>
  <c r="C77" i="22"/>
  <c r="R28" i="21"/>
  <c r="R27" i="21"/>
  <c r="R26" i="21"/>
  <c r="R25" i="21"/>
  <c r="R24" i="21"/>
  <c r="R23" i="21"/>
  <c r="R22" i="21"/>
  <c r="R21" i="21"/>
  <c r="R20" i="21"/>
  <c r="R19" i="21"/>
  <c r="R18" i="21"/>
  <c r="R17" i="21"/>
  <c r="R16" i="21"/>
  <c r="R15" i="21"/>
  <c r="E129" i="22"/>
  <c r="L113" i="2" s="1"/>
  <c r="E127" i="22"/>
  <c r="L112" i="2" s="1"/>
  <c r="E125" i="22"/>
  <c r="L111" i="2" s="1"/>
  <c r="E114" i="22"/>
  <c r="E112" i="22"/>
  <c r="E110" i="22"/>
  <c r="E106" i="22"/>
  <c r="L103" i="2" s="1"/>
  <c r="E104" i="22"/>
  <c r="L102" i="2" s="1"/>
  <c r="E102" i="22"/>
  <c r="L101" i="2" s="1"/>
  <c r="E100" i="22"/>
  <c r="L100" i="2" s="1"/>
  <c r="E98" i="22"/>
  <c r="L99" i="2" s="1"/>
  <c r="E96" i="22"/>
  <c r="L98" i="2" s="1"/>
  <c r="E94" i="22"/>
  <c r="L97" i="2" s="1"/>
  <c r="C28" i="13"/>
  <c r="C23" i="11"/>
  <c r="E61" i="21"/>
  <c r="L32" i="2" s="1"/>
  <c r="E59" i="21"/>
  <c r="L31" i="2" s="1"/>
  <c r="E57" i="21"/>
  <c r="L30" i="2" s="1"/>
  <c r="E55" i="21"/>
  <c r="L29" i="2" s="1"/>
  <c r="E49" i="21"/>
  <c r="L28" i="2" s="1"/>
  <c r="E47" i="21"/>
  <c r="L27" i="2" s="1"/>
  <c r="E45" i="21"/>
  <c r="L26" i="2" s="1"/>
  <c r="E43" i="21"/>
  <c r="L25" i="2" s="1"/>
  <c r="E39" i="21"/>
  <c r="L23" i="2" s="1"/>
  <c r="E72" i="9"/>
  <c r="L236" i="2" s="1"/>
  <c r="E73" i="23"/>
  <c r="L195" i="2" s="1"/>
  <c r="E71" i="23"/>
  <c r="L194" i="2" s="1"/>
  <c r="E51" i="23"/>
  <c r="L185" i="2" s="1"/>
  <c r="E80" i="23"/>
  <c r="L199" i="2" s="1"/>
  <c r="E78" i="23"/>
  <c r="L198" i="2" s="1"/>
  <c r="E76" i="23"/>
  <c r="L197" i="2" s="1"/>
  <c r="E62" i="23"/>
  <c r="L191" i="2" s="1"/>
  <c r="E60" i="23"/>
  <c r="L190" i="2" s="1"/>
  <c r="E58" i="23"/>
  <c r="L189" i="2" s="1"/>
  <c r="C34" i="11" l="1"/>
  <c r="J88" i="2"/>
  <c r="J254" i="2"/>
  <c r="C84" i="16"/>
  <c r="E83" i="16" s="1"/>
  <c r="L560" i="2" s="1"/>
  <c r="K547" i="2"/>
  <c r="E55" i="16"/>
  <c r="L548" i="2" s="1"/>
  <c r="E51" i="16"/>
  <c r="L546" i="2" s="1"/>
  <c r="K546" i="2"/>
  <c r="E53" i="16"/>
  <c r="L547" i="2" s="1"/>
  <c r="E59" i="16"/>
  <c r="L550" i="2" s="1"/>
  <c r="C39" i="15"/>
  <c r="C39" i="13"/>
  <c r="C38" i="20"/>
  <c r="K270" i="2"/>
  <c r="C51" i="10"/>
  <c r="K266" i="2" s="1"/>
  <c r="K265" i="2"/>
  <c r="E44" i="10"/>
  <c r="L263" i="2" s="1"/>
  <c r="K264" i="2"/>
  <c r="E48" i="7"/>
  <c r="L141" i="2" s="1"/>
  <c r="C29" i="21"/>
  <c r="J19" i="2" s="1"/>
  <c r="C45" i="16"/>
  <c r="E82" i="14"/>
  <c r="C81" i="14"/>
  <c r="E80" i="14" s="1"/>
  <c r="L450" i="2" s="1"/>
  <c r="E72" i="14"/>
  <c r="C66" i="14"/>
  <c r="C38" i="10"/>
  <c r="E53" i="23"/>
  <c r="L186" i="2" s="1"/>
  <c r="E47" i="23"/>
  <c r="L183" i="2" s="1"/>
  <c r="E43" i="23"/>
  <c r="L181" i="2" s="1"/>
  <c r="C37" i="23"/>
  <c r="C36" i="7"/>
  <c r="E108" i="22"/>
  <c r="L104" i="2" s="1"/>
  <c r="E33" i="2"/>
  <c r="D33" i="2"/>
  <c r="D34" i="2"/>
  <c r="E34" i="2"/>
  <c r="D35" i="2"/>
  <c r="E35" i="2"/>
  <c r="D36" i="2"/>
  <c r="E36" i="2"/>
  <c r="D37" i="2"/>
  <c r="E37" i="2"/>
  <c r="D38" i="2"/>
  <c r="E38" i="2"/>
  <c r="D39" i="2"/>
  <c r="E39" i="2"/>
  <c r="D40" i="2"/>
  <c r="E40" i="2"/>
  <c r="D41" i="2"/>
  <c r="E41" i="2"/>
  <c r="D42" i="2"/>
  <c r="E42" i="2"/>
  <c r="D43" i="2"/>
  <c r="E43" i="2"/>
  <c r="D44" i="2"/>
  <c r="E44" i="2"/>
  <c r="D45" i="2"/>
  <c r="E45" i="2"/>
  <c r="D88" i="2"/>
  <c r="E88" i="2"/>
  <c r="D89" i="2"/>
  <c r="E89" i="2"/>
  <c r="D90" i="2"/>
  <c r="E90" i="2"/>
  <c r="D91" i="2"/>
  <c r="E91" i="2"/>
  <c r="D92" i="2"/>
  <c r="E92" i="2"/>
  <c r="D93" i="2"/>
  <c r="E93" i="2"/>
  <c r="D94" i="2"/>
  <c r="E94" i="2"/>
  <c r="D95" i="2"/>
  <c r="E95" i="2"/>
  <c r="D96" i="2"/>
  <c r="E96" i="2"/>
  <c r="D70" i="2"/>
  <c r="E70" i="2"/>
  <c r="D71" i="2"/>
  <c r="E71" i="2"/>
  <c r="D72" i="2"/>
  <c r="E72" i="2"/>
  <c r="D73" i="2"/>
  <c r="E73" i="2"/>
  <c r="D74" i="2"/>
  <c r="E74" i="2"/>
  <c r="D75" i="2"/>
  <c r="E75" i="2"/>
  <c r="D76" i="2"/>
  <c r="E76" i="2"/>
  <c r="D77" i="2"/>
  <c r="E77" i="2"/>
  <c r="D78" i="2"/>
  <c r="E78" i="2"/>
  <c r="D79" i="2"/>
  <c r="E79" i="2"/>
  <c r="D80" i="2"/>
  <c r="E80" i="2"/>
  <c r="D81" i="2"/>
  <c r="E81" i="2"/>
  <c r="D82" i="2"/>
  <c r="E82" i="2"/>
  <c r="D83" i="2"/>
  <c r="E83" i="2"/>
  <c r="D84" i="2"/>
  <c r="E84" i="2"/>
  <c r="D85" i="2"/>
  <c r="E85" i="2"/>
  <c r="D86" i="2"/>
  <c r="E86" i="2"/>
  <c r="D87" i="2"/>
  <c r="E87" i="2"/>
  <c r="D47" i="2"/>
  <c r="E47" i="2"/>
  <c r="D48" i="2"/>
  <c r="E48" i="2"/>
  <c r="D49" i="2"/>
  <c r="E49" i="2"/>
  <c r="D50" i="2"/>
  <c r="E50" i="2"/>
  <c r="D51" i="2"/>
  <c r="E51" i="2"/>
  <c r="D52" i="2"/>
  <c r="E52" i="2"/>
  <c r="D53" i="2"/>
  <c r="E53" i="2"/>
  <c r="D54" i="2"/>
  <c r="E54" i="2"/>
  <c r="D55" i="2"/>
  <c r="E55" i="2"/>
  <c r="D56" i="2"/>
  <c r="E56" i="2"/>
  <c r="D57" i="2"/>
  <c r="E57" i="2"/>
  <c r="D58" i="2"/>
  <c r="E58" i="2"/>
  <c r="D59" i="2"/>
  <c r="E59" i="2"/>
  <c r="D60" i="2"/>
  <c r="E60" i="2"/>
  <c r="D61" i="2"/>
  <c r="E61" i="2"/>
  <c r="D62" i="2"/>
  <c r="E62" i="2"/>
  <c r="D63" i="2"/>
  <c r="E63" i="2"/>
  <c r="D64" i="2"/>
  <c r="E64" i="2"/>
  <c r="D65" i="2"/>
  <c r="E65" i="2"/>
  <c r="D66" i="2"/>
  <c r="E66" i="2"/>
  <c r="D67" i="2"/>
  <c r="E67" i="2"/>
  <c r="D68" i="2"/>
  <c r="E68" i="2"/>
  <c r="D69" i="2"/>
  <c r="E69" i="2"/>
  <c r="E46" i="2"/>
  <c r="D46" i="2"/>
  <c r="E122" i="22" l="1"/>
  <c r="L109" i="2" s="1"/>
  <c r="K109" i="2"/>
  <c r="E120" i="22"/>
  <c r="L108" i="2" s="1"/>
  <c r="K108" i="2"/>
  <c r="E62" i="10"/>
  <c r="L270" i="2" s="1"/>
  <c r="K263" i="2"/>
  <c r="E46" i="10"/>
  <c r="L264" i="2" s="1"/>
  <c r="E48" i="10"/>
  <c r="L265" i="2" s="1"/>
  <c r="E50" i="10"/>
  <c r="L266" i="2" s="1"/>
  <c r="E64" i="10"/>
  <c r="L271" i="2" s="1"/>
  <c r="K271" i="2"/>
  <c r="E41" i="21"/>
  <c r="L24" i="2" s="1"/>
  <c r="J19" i="21"/>
  <c r="C88" i="22" l="1"/>
</calcChain>
</file>

<file path=xl/sharedStrings.xml><?xml version="1.0" encoding="utf-8"?>
<sst xmlns="http://schemas.openxmlformats.org/spreadsheetml/2006/main" count="4114" uniqueCount="1356">
  <si>
    <t>place_name</t>
  </si>
  <si>
    <t>fy</t>
  </si>
  <si>
    <t>strategy</t>
  </si>
  <si>
    <t>start_date</t>
  </si>
  <si>
    <t>end_date</t>
  </si>
  <si>
    <t>type</t>
  </si>
  <si>
    <t>metric_short</t>
  </si>
  <si>
    <t>metric_long</t>
  </si>
  <si>
    <t>demo</t>
  </si>
  <si>
    <t>num_count</t>
  </si>
  <si>
    <t>denom</t>
  </si>
  <si>
    <t>percent</t>
  </si>
  <si>
    <t>effort_support</t>
  </si>
  <si>
    <t>notes</t>
  </si>
  <si>
    <t>ssp_unique</t>
  </si>
  <si>
    <t xml:space="preserve"> # of unique participants, who use opioids and/or have OUD, served</t>
  </si>
  <si>
    <t>Total</t>
  </si>
  <si>
    <t>ssp_contact</t>
  </si>
  <si>
    <t xml:space="preserve"> # of total contacts the program had with all participants</t>
  </si>
  <si>
    <t>ssp_syringe</t>
  </si>
  <si>
    <t xml:space="preserve"> # of syringes distributed</t>
  </si>
  <si>
    <t>ssp_supplytype</t>
  </si>
  <si>
    <t xml:space="preserve"> # of types of supplies distributed (not count of individual items)</t>
  </si>
  <si>
    <t>ssp_trainings</t>
  </si>
  <si>
    <t># of trainings on harm reduction (e.g., overdose prevention, safer use practice, disease prevention) provided to participants</t>
  </si>
  <si>
    <t>ssp_train_part</t>
  </si>
  <si>
    <t># of participants trained on harm reduction (e.g., overdose prevention, safer use practice, disease prevention)</t>
  </si>
  <si>
    <t>ssp_ref_trt</t>
  </si>
  <si>
    <t>ssp_ref_mental</t>
  </si>
  <si>
    <t>ssp_ref_primary</t>
  </si>
  <si>
    <t>ssp_ref_employ</t>
  </si>
  <si>
    <t>ssp_ref_housing</t>
  </si>
  <si>
    <t>ssp_naloxone</t>
  </si>
  <si>
    <t># of naloxone kits distributed</t>
  </si>
  <si>
    <t>ssp_custom1_proc</t>
  </si>
  <si>
    <t>ssp_custom2_proc</t>
  </si>
  <si>
    <t>ssp_custom3_proc</t>
  </si>
  <si>
    <t>AIAN</t>
  </si>
  <si>
    <t>ANH</t>
  </si>
  <si>
    <t>BNH</t>
  </si>
  <si>
    <t>NHPI</t>
  </si>
  <si>
    <t>WNH</t>
  </si>
  <si>
    <t>H</t>
  </si>
  <si>
    <t>MR</t>
  </si>
  <si>
    <t>UN</t>
  </si>
  <si>
    <t>ssp_sterile</t>
  </si>
  <si>
    <t>% of participants who report they have enough sterile syringes to cover every injection between SSP visits</t>
  </si>
  <si>
    <t>ssp_knowledge</t>
  </si>
  <si>
    <t>% of participants who increase their knowledge of harm reduction practices</t>
  </si>
  <si>
    <t>ssp_custom1_qual</t>
  </si>
  <si>
    <t>ssp_custom2_qual</t>
  </si>
  <si>
    <t>ssp_custom3_qual</t>
  </si>
  <si>
    <t>ssp_engage_ssp</t>
  </si>
  <si>
    <t>ssp_adhere_trt</t>
  </si>
  <si>
    <t>ssp_use_mental</t>
  </si>
  <si>
    <t>ssp_use_primary</t>
  </si>
  <si>
    <t>ssp_ob_employ</t>
  </si>
  <si>
    <t>ssp_ret_housing</t>
  </si>
  <si>
    <t>ssp_support</t>
  </si>
  <si>
    <t>ssp_naloxone_rev</t>
  </si>
  <si>
    <t>ssp_custom1_out</t>
  </si>
  <si>
    <t>ssp_custom2_out</t>
  </si>
  <si>
    <t>ssp_custom3_out</t>
  </si>
  <si>
    <t>Only settlement funding</t>
  </si>
  <si>
    <t>Yes</t>
  </si>
  <si>
    <t>Multiple funding sources</t>
  </si>
  <si>
    <t>No</t>
  </si>
  <si>
    <t xml:space="preserve">9. Syringe Services Programs </t>
  </si>
  <si>
    <t>Insert Start and End Date for this Strategy (MM/DD/YYYY)</t>
  </si>
  <si>
    <t xml:space="preserve">Start Date: </t>
  </si>
  <si>
    <t xml:space="preserve">End Date: </t>
  </si>
  <si>
    <r>
      <t>Process measures</t>
    </r>
    <r>
      <rPr>
        <sz val="11"/>
        <color theme="1"/>
        <rFont val="Calibri"/>
        <family val="2"/>
        <scheme val="minor"/>
      </rPr>
      <t xml:space="preserve"> answer the question, “How much did you do?”. Please quantify the process measures relevant to your implementation of this strategy. Indicate whether the count represents efforts supported only by opioid settlement funds or efforts supported by multiple funding sources including opioid settlement funds. Process measures should reflect numbers from the 2023 fiscal year (i.e., July 1, 2022-June 30, 2023).</t>
    </r>
  </si>
  <si>
    <t>STRATEGY-SPECIFIC PROCESS MEASURES</t>
  </si>
  <si>
    <t>Description</t>
  </si>
  <si>
    <t>Count</t>
  </si>
  <si>
    <t>How were efforts supported?</t>
  </si>
  <si>
    <t>Notes/Context</t>
  </si>
  <si>
    <t>Additional Information &amp; Helpful Hints about this Measure</t>
  </si>
  <si>
    <r>
      <rPr>
        <b/>
        <sz val="11"/>
        <color theme="1"/>
        <rFont val="Calibri"/>
        <family val="2"/>
        <scheme val="minor"/>
      </rPr>
      <t>DEMOGRAPHICS:</t>
    </r>
    <r>
      <rPr>
        <sz val="11"/>
        <color theme="1"/>
        <rFont val="Calibri"/>
        <family val="2"/>
        <scheme val="minor"/>
      </rPr>
      <t xml:space="preserve"> Provide the following information on race and ethnicity for the # of unique participants, who use opioids and/or have OUD, served during the 2023 fiscal year (i.e., July 1, 2022-June 30, 2023).</t>
    </r>
  </si>
  <si>
    <t xml:space="preserve">Process Measure </t>
  </si>
  <si>
    <t># of unique participants, who use opioids and/or have OUD, served</t>
  </si>
  <si>
    <t xml:space="preserve">Of the # of unique participants, who use opioids and/or have OUD, served in the count above, how many people identified as: </t>
  </si>
  <si>
    <t>American Indian/Alaska Native Non-Hispanic</t>
  </si>
  <si>
    <t>Asian Non-Hispanic</t>
  </si>
  <si>
    <t>Black Non-Hispanic</t>
  </si>
  <si>
    <t>Native Hawaiian or Other Pacific Islander Non-Hispanic</t>
  </si>
  <si>
    <t>White Non-Hispanic</t>
  </si>
  <si>
    <t>Hispanic</t>
  </si>
  <si>
    <t>Some Other Race or Multiple Races</t>
  </si>
  <si>
    <t>Unknown</t>
  </si>
  <si>
    <r>
      <t>Quality measures</t>
    </r>
    <r>
      <rPr>
        <sz val="11"/>
        <color theme="1"/>
        <rFont val="Calibri"/>
        <family val="2"/>
        <scheme val="minor"/>
      </rPr>
      <t xml:space="preserve"> answer the question, “How well did you do it?”. Please quantify the quality measures relevant to your implementation of this strategy. Quality measures should reflect numbers from the 2023 fiscal year (i.e., July 1, 2022-June 30, 2023).</t>
    </r>
  </si>
  <si>
    <t>STRATEGY-SPECIFIC QUALITY MEASURES</t>
  </si>
  <si>
    <t>Quality Measure</t>
  </si>
  <si>
    <t>Percent (Autocalculated)</t>
  </si>
  <si>
    <t>Notes</t>
  </si>
  <si>
    <t># of unique participants, who use opioids and/or have OUD, served who report they have enough sterile syringes to cover every injection between SSP visits</t>
  </si>
  <si>
    <t># of participants trained who increased their knowledge of harm reduction practices</t>
  </si>
  <si>
    <r>
      <t>Outcome measures</t>
    </r>
    <r>
      <rPr>
        <sz val="11"/>
        <color theme="1"/>
        <rFont val="Calibri"/>
        <family val="2"/>
        <scheme val="minor"/>
      </rPr>
      <t xml:space="preserve"> answer the question, “Is anyone better off?”. Outcome measures can be at the program- or population-level. Please quantify the outcome measures relevant to your implementation of this strategy. Outcome measures should reflect numbers from the 2023 fiscal year (i.e., July 1, 2022-June 30, 2023).</t>
    </r>
  </si>
  <si>
    <t>STRATEGY-SPECIFIC OUTCOME MEASURES (PROGRAM-LEVEL)</t>
  </si>
  <si>
    <t>Outcome Measure</t>
  </si>
  <si>
    <t>STRATEGY-SPECIFIC OUTCOME MEASURES (POPULATION-LEVEL)</t>
  </si>
  <si>
    <t>Unemployment rate</t>
  </si>
  <si>
    <t>% housing &amp; homelessness 211 calls</t>
  </si>
  <si>
    <t>% of individuals with OUD served by treatment programs who are uninsured or Medicaid beneficiaries</t>
  </si>
  <si>
    <t>% of residents receiving dispensed buprenorphine prescriptions</t>
  </si>
  <si>
    <t># of participants who use opioids and/or have OUD, referred to primary healthcare</t>
  </si>
  <si>
    <t>% of participants with OUD using primary healthcare services at __ months</t>
  </si>
  <si>
    <t># of participants who use opioids and/or have OUD, referred to harm reduction services</t>
  </si>
  <si>
    <t>% of participants with OUD engaged with harm reduction services at __</t>
  </si>
  <si>
    <t># of participants who use opioids and/or have OUD, referred to recovery supports (e.g., employment services, housing services, etc.)</t>
  </si>
  <si>
    <t xml:space="preserve">% of participants with OUD who retain housing at __ months through engagement with recovery support services at __ months </t>
  </si>
  <si>
    <t>% of participants with OUD who have obtained employment at __ months, through engagement with recovery support services at __ months</t>
  </si>
  <si>
    <t># of participants who use opioids and/or have OUD, referred to addiction treatment</t>
  </si>
  <si>
    <t># of EMS calls</t>
  </si>
  <si>
    <t>% of EMS calls for opioid overdose</t>
  </si>
  <si>
    <t># of EMS calls for opioid overdose</t>
  </si>
  <si>
    <t>% of participants, who use opioids and/or have OUD, who are satisfied w/ services</t>
  </si>
  <si>
    <t># of unique participants, who use opioids and/or have OUD, served, who report they are satisfied with services</t>
  </si>
  <si>
    <t># of total contacts with all participants who use opioids and/or have OUD</t>
  </si>
  <si>
    <t># of people who experience an overdose who agree to talk with a PORT member</t>
  </si>
  <si>
    <t># of referrals to PORT following an overdose reversal</t>
  </si>
  <si>
    <t># of established agency-level network partners</t>
  </si>
  <si>
    <t>port_unique</t>
  </si>
  <si>
    <t>port_partners</t>
  </si>
  <si>
    <t>port_ref_overdose_rev</t>
  </si>
  <si>
    <t>port_contact</t>
  </si>
  <si>
    <t>port_ref_addiction</t>
  </si>
  <si>
    <t>port_ref_recovery</t>
  </si>
  <si>
    <t>port_overdose_member</t>
  </si>
  <si>
    <t>port_ref_harm</t>
  </si>
  <si>
    <t>port_ref_primary</t>
  </si>
  <si>
    <t>port_ref_other</t>
  </si>
  <si>
    <t>port_naloxone</t>
  </si>
  <si>
    <t># of participants who use opioids and/or have OUD, referred to other services</t>
  </si>
  <si>
    <t>port_satisfied</t>
  </si>
  <si>
    <t>port_ems_overdose</t>
  </si>
  <si>
    <t>1. Collaborative Strategic Planning</t>
  </si>
  <si>
    <t># of staff hired to lead Collaborative Strategic Planning efforts related to the Opioid Settlements</t>
  </si>
  <si>
    <t># of meetings facilitated to support Collaborative Strategic Planning efforts related to the Opioid Settlements</t>
  </si>
  <si>
    <t># of stakeholder categories (as outlined in Exhibit C Item A Detail) that were met during the collaborative strategic planning process</t>
  </si>
  <si>
    <t>% of stakeholder categories (as outlined in Exhibit C Item A Detail) that were met during the collaborative strategic planning process</t>
  </si>
  <si>
    <t># of stakeholder categories (as outlined in Exhibit C Item A Detail)</t>
  </si>
  <si>
    <t>% of stakeholders involved in collaborative strategic planning process who feel that they were heard in the process</t>
  </si>
  <si>
    <t>% of recommendations implemented during the reporting period</t>
  </si>
  <si>
    <t>port_custom1_proc</t>
  </si>
  <si>
    <t>port_custom2_proc</t>
  </si>
  <si>
    <t>port_custom3_proc</t>
  </si>
  <si>
    <t xml:space="preserve"># of unique participants with OUD served who were connected to treatment and adhered to treatment </t>
  </si>
  <si>
    <t># of unique participants with OUD served who were connected to employment services and obtained employment</t>
  </si>
  <si>
    <t>port_custom1_qual</t>
  </si>
  <si>
    <t>port_custom2_qual</t>
  </si>
  <si>
    <t>port_custom3_qual</t>
  </si>
  <si>
    <t xml:space="preserve"># of unique participants with OUD served who were connected to housing services and retained housing </t>
  </si>
  <si>
    <t># of unique participants with OUD served who were connected to harm reduction services and remained engaged with services</t>
  </si>
  <si>
    <t># of unique participants with OUD served who were connected to primary healthcare services and who kept using services</t>
  </si>
  <si>
    <t>port_custom1_out</t>
  </si>
  <si>
    <t>port_custom2_out</t>
  </si>
  <si>
    <t>port_custom3_out</t>
  </si>
  <si>
    <t>port_adhere_trt</t>
  </si>
  <si>
    <t>port_ob_employ</t>
  </si>
  <si>
    <t>port_ret_housing</t>
  </si>
  <si>
    <t>port_eng_harm</t>
  </si>
  <si>
    <t>port_use_primary</t>
  </si>
  <si>
    <t>port_pop_bup_rx</t>
  </si>
  <si>
    <t>port_pop_homeless211</t>
  </si>
  <si>
    <t>port_pop_unemployed</t>
  </si>
  <si>
    <t># of recommendations implemented during the reporting period</t>
  </si>
  <si>
    <t># of stakeholders involved in the collaborative strategic planning process</t>
  </si>
  <si>
    <t xml:space="preserve">One strategic plan may result in multiple recommendations that are presented to a local governing body. </t>
  </si>
  <si>
    <t xml:space="preserve"> </t>
  </si>
  <si>
    <t>strat_staff_hired</t>
  </si>
  <si>
    <t>strat_vision_agreed</t>
  </si>
  <si>
    <t>strat_meetings</t>
  </si>
  <si>
    <t>strat_plans_produced</t>
  </si>
  <si>
    <t>strat_stakeholders</t>
  </si>
  <si>
    <t>strat_facilitator</t>
  </si>
  <si>
    <t>strat_related_efforts</t>
  </si>
  <si>
    <t>strat_root_causes</t>
  </si>
  <si>
    <t>strat_strats_ident</t>
  </si>
  <si>
    <t>strat_gaps_exist</t>
  </si>
  <si>
    <t>strat_prioritized</t>
  </si>
  <si>
    <t>strat_goals_measures</t>
  </si>
  <si>
    <t>strat_alignment</t>
  </si>
  <si>
    <t>strat_orgs_ident</t>
  </si>
  <si>
    <t>strat_indic_ident</t>
  </si>
  <si>
    <t>strat_budget_timeline</t>
  </si>
  <si>
    <t>strat_custom1_proc</t>
  </si>
  <si>
    <t>strat_custom3_proc</t>
  </si>
  <si>
    <t>strat_custom2_proc</t>
  </si>
  <si>
    <t>strat_recs_approved</t>
  </si>
  <si>
    <t>strat_recs_offered</t>
  </si>
  <si>
    <t>strat_categories</t>
  </si>
  <si>
    <t>strat_feel_heard</t>
  </si>
  <si>
    <t>strat_custom1_qual</t>
  </si>
  <si>
    <t>strat_custom2_qual</t>
  </si>
  <si>
    <t>strat_custom3_qual</t>
  </si>
  <si>
    <t>strat_recs_imp</t>
  </si>
  <si>
    <t>strat_custom1_out</t>
  </si>
  <si>
    <t>strat_custom2_out</t>
  </si>
  <si>
    <t>strat_custom3_out</t>
  </si>
  <si>
    <t>2. Evidence-Based Treatment</t>
  </si>
  <si>
    <t># of OTPs that dispense methadone, buprenorphine, and naltrexone</t>
  </si>
  <si>
    <t># of OTPs that dispense only methadone</t>
  </si>
  <si>
    <t># of referrals to opioid treatment programs</t>
  </si>
  <si>
    <t xml:space="preserve"># of office-based clinics offering MOUD within county </t>
  </si>
  <si>
    <t># of buprenorphine prescriptions provided at OBOT</t>
  </si>
  <si>
    <t># of naltrexone doses provided at OBOT</t>
  </si>
  <si>
    <t># of referrals to OBOT</t>
  </si>
  <si>
    <t xml:space="preserve"># of FQHCs offering MOUD within county </t>
  </si>
  <si>
    <t># of buprenorphine prescriptions provided at FQHC</t>
  </si>
  <si>
    <t># of naltrexone doses provided at FQHC</t>
  </si>
  <si>
    <t># of referrals to FQHC MAT services</t>
  </si>
  <si>
    <t xml:space="preserve"># of hospitals offering in-patient MOUD within county </t>
  </si>
  <si>
    <t># of buprenorphine prescriptions provided through in-patient services in hospitals</t>
  </si>
  <si>
    <t># of naltrexone doses provided through in-patient services in hospitals</t>
  </si>
  <si>
    <t># of referrals to in-patient MAT services</t>
  </si>
  <si>
    <t xml:space="preserve"># of emergency departments offering MOUD within county </t>
  </si>
  <si>
    <t># of short-term buprenorphine prescriptions (14 days or less) provided in the ED</t>
  </si>
  <si>
    <t># of longer-term buprenorphine prescriptions (15 days or more) provided in the ED</t>
  </si>
  <si>
    <t># of naltrexone doses provided in the emergency department</t>
  </si>
  <si>
    <t># of referrals from emergency department to community providers</t>
  </si>
  <si>
    <t># of unique hospital in-patients with OUD served with MAT</t>
  </si>
  <si>
    <t># of hospitalists who prescribe buprenorphine for patients</t>
  </si>
  <si>
    <t># of unique patients with OUD served at FQHC</t>
  </si>
  <si>
    <t># of individual FQHC providers who prescribe buprenorphine for patients</t>
  </si>
  <si>
    <t># of unique emergency department patients with OUD served with MAT</t>
  </si>
  <si>
    <t xml:space="preserve"># of Local Health Departments (LHD) offering MOUD within county </t>
  </si>
  <si>
    <t># of buprenorphine prescriptions provided at LHD</t>
  </si>
  <si>
    <t># of naltrexone doses provided at LHD</t>
  </si>
  <si>
    <t># of referrals to LHD MAT services</t>
  </si>
  <si>
    <t xml:space="preserve"># of EMS programs offering MOUD within county </t>
  </si>
  <si>
    <t># of buprenorphine prescriptions provided through EMS-based MAT programs</t>
  </si>
  <si>
    <t># of naltrexone doses through EMS-based MAT programs</t>
  </si>
  <si>
    <t># of referrals to EMS-based MAT programs</t>
  </si>
  <si>
    <t># of unique patients who received pre-hospital buprenorphine treatment from EMS during a non-fatal overdose encounter</t>
  </si>
  <si>
    <t># of unique patients with OUD served through EMS-based MAT programs</t>
  </si>
  <si>
    <t xml:space="preserve"># of providers who prescribe buprenorphine for patients at/through an SSP  </t>
  </si>
  <si>
    <t># of buprenorphine prescriptions provided through SSPs</t>
  </si>
  <si>
    <t># of naltrexone doses provided through SSPs</t>
  </si>
  <si>
    <t># of referrals to SSP-based MAT services</t>
  </si>
  <si>
    <t xml:space="preserve">% of referrals to OTP services that resulted in 1st appointment attended </t>
  </si>
  <si>
    <t>% of referrals to OBOT services that resulted in 1st appointment attended at office-based clinic</t>
  </si>
  <si>
    <t>% of referrals to OBOT services that resulted in 1st appointment attended at FQHC</t>
  </si>
  <si>
    <t># of OTP-based medical providers who prescribe methadone for OUD patients</t>
  </si>
  <si>
    <t>A provider may participate in multiple support programs so there may be some duplication of # of providers.</t>
  </si>
  <si>
    <t># of unique patients with OUD served at OTP</t>
  </si>
  <si>
    <t># of individual OBOT providers who prescribe buprenorphine for patients</t>
  </si>
  <si>
    <t># of unique patients with OUD served at OBOT</t>
  </si>
  <si>
    <t># of emergency department providers who prescribe buprenorphine for patients</t>
  </si>
  <si>
    <t># of individual LHD-based providers who prescribe buprenorphine for patients</t>
  </si>
  <si>
    <t># of unique patients with OUD served at LHD with MAT</t>
  </si>
  <si>
    <t xml:space="preserve"># of individual EMS providers who prescribe buprenorphine for patients </t>
  </si>
  <si>
    <t># of unique patients with OUD served through SSPs with MAT</t>
  </si>
  <si>
    <t># of unique patients with OUD who declined services through EMS-based MAT programs</t>
  </si>
  <si>
    <t># of Syringe Service Programs (SSPs) offering MOUD within county</t>
  </si>
  <si>
    <t>% of referrals to OBOT services that resulted in 1st appointment for treatment attended at LHD</t>
  </si>
  <si>
    <t xml:space="preserve">% of referrals to EMS-based MAT services that resulted in 1st appointment for treatment attended </t>
  </si>
  <si>
    <t xml:space="preserve">% of referrals to SSP-based MAT services that resulted in 1st appointment for treatment attended </t>
  </si>
  <si>
    <t>% of referrals from justice system programs that resulted in 1st appointment for treatment attended</t>
  </si>
  <si>
    <t>% of patients, who have OUD, who are satisfied w/ services</t>
  </si>
  <si>
    <t xml:space="preserve"># of patients with OUD who received evidence-based addiction treatment services across programs and settings </t>
  </si>
  <si>
    <t xml:space="preserve">% of residents receiving dispensed buprenorphine prescriptions </t>
  </si>
  <si>
    <t xml:space="preserve">% of individuals with OUD served by treatment programs who are uninsured or Medicaid beneficiaries </t>
  </si>
  <si>
    <t xml:space="preserve">% of patients with OUD who adhere to treatment __ months after first appointment </t>
  </si>
  <si>
    <t>% of patients who report getting the social and emotional support they need</t>
  </si>
  <si>
    <t>ebt_ref_otp</t>
  </si>
  <si>
    <t>ebt_unique_otp</t>
  </si>
  <si>
    <t>ebt_obot_moud</t>
  </si>
  <si>
    <t>ebt_obot_nal</t>
  </si>
  <si>
    <t>ebt_ref_obot</t>
  </si>
  <si>
    <t>ebt_unique_obot</t>
  </si>
  <si>
    <t>ebt_fqhc_moud</t>
  </si>
  <si>
    <t>ebt_fqhc_nal</t>
  </si>
  <si>
    <t>ebt_ref_fqhc</t>
  </si>
  <si>
    <t>ebt_unique_fqhc</t>
  </si>
  <si>
    <t>ebt_hosp_moud</t>
  </si>
  <si>
    <t>ebt_hosp_nal</t>
  </si>
  <si>
    <t>ebt_ref_mat</t>
  </si>
  <si>
    <t>ebt_unique_hosp</t>
  </si>
  <si>
    <t>ebt_ed_moud</t>
  </si>
  <si>
    <t>ebt_ed_nal</t>
  </si>
  <si>
    <t>ebt_ed_ref_prov</t>
  </si>
  <si>
    <t>ebt_unique_mat</t>
  </si>
  <si>
    <t>ebt_lhd_moud</t>
  </si>
  <si>
    <t>ebt_lhd_nal</t>
  </si>
  <si>
    <t>ebt_lhd_mat</t>
  </si>
  <si>
    <t>ebt_unique_lhd</t>
  </si>
  <si>
    <t>ebt_ems_moud</t>
  </si>
  <si>
    <t>ebt_ems_nal</t>
  </si>
  <si>
    <t>ebt_ems_ref_mat</t>
  </si>
  <si>
    <t>ebt_ems_bupe_od</t>
  </si>
  <si>
    <t>ebt_unique_ems_mat</t>
  </si>
  <si>
    <t>ebt_ssp_moud</t>
  </si>
  <si>
    <t>ebt_ssp_nal</t>
  </si>
  <si>
    <t>ebt_ssp_ref_mat</t>
  </si>
  <si>
    <t>ebt_unique_ssp</t>
  </si>
  <si>
    <t>ebt_justice_mat</t>
  </si>
  <si>
    <t>ebt_custom1_proc</t>
  </si>
  <si>
    <t>ebt_custom2_proc</t>
  </si>
  <si>
    <t>ebt_custom3_proc</t>
  </si>
  <si>
    <t>Are you expecting to change this measure as a result of implementing this stragegy?</t>
  </si>
  <si>
    <t>A. Diverse stakeholders engaged?</t>
  </si>
  <si>
    <t>B. Facilitator designated?</t>
  </si>
  <si>
    <t>C. Related planning efforts built upon?</t>
  </si>
  <si>
    <t>D. Shared vision agreed upon?</t>
  </si>
  <si>
    <t>E. Key indicator(s) identified?</t>
  </si>
  <si>
    <t>F. Root causes explored and identified?</t>
  </si>
  <si>
    <t>G. Potential strategies identified and evaluated?</t>
  </si>
  <si>
    <t>H. Gaps in existing efforts identified?</t>
  </si>
  <si>
    <t>I. Strategies prioritized?</t>
  </si>
  <si>
    <t>J. Goals, measures, and evaluation plan identified</t>
  </si>
  <si>
    <t>K. Alignment of strategies considered?</t>
  </si>
  <si>
    <t>L. Organizations identified?</t>
  </si>
  <si>
    <t>M. Budgets and timelines developed?</t>
  </si>
  <si>
    <t>N. Recommendations offered?</t>
  </si>
  <si>
    <t>ebt_unique</t>
  </si>
  <si>
    <t>ebt_otp_appt</t>
  </si>
  <si>
    <t>ebt_ems_appt</t>
  </si>
  <si>
    <t>ebt_ssp_appt</t>
  </si>
  <si>
    <t>ebt_justice_appt</t>
  </si>
  <si>
    <t>ebt_appt_obot</t>
  </si>
  <si>
    <t>ebt_appt_fqhc</t>
  </si>
  <si>
    <t>ebt_satisfied</t>
  </si>
  <si>
    <t>ebt_appt_lhd</t>
  </si>
  <si>
    <t>ebt_adhere_trt</t>
  </si>
  <si>
    <t># of community overdose reversals using naloxone</t>
  </si>
  <si>
    <t>ebt_social_emotional</t>
  </si>
  <si>
    <t>ebt_naloxone_rev</t>
  </si>
  <si>
    <t>ssp_pop_bup_rx</t>
  </si>
  <si>
    <t>ssp_pop_homeless211</t>
  </si>
  <si>
    <t>ssp_pop_unemployed</t>
  </si>
  <si>
    <t>ebt_otp_met_bup_nal</t>
  </si>
  <si>
    <t>ebt_otp_met</t>
  </si>
  <si>
    <t>ebt_otp_prov_met</t>
  </si>
  <si>
    <t>ebt_obot_bup</t>
  </si>
  <si>
    <t>ebt_obot_bup_rx</t>
  </si>
  <si>
    <t>ebt_fqhc_bup</t>
  </si>
  <si>
    <t>ebt_fqhc_bup_rx</t>
  </si>
  <si>
    <t>ebt_hosp_bup</t>
  </si>
  <si>
    <t>ebt_hosp_bup_rx</t>
  </si>
  <si>
    <t>ebt_ed_bup</t>
  </si>
  <si>
    <t>ebt_ed_short_bup</t>
  </si>
  <si>
    <t>ebt_ed_long_bup</t>
  </si>
  <si>
    <t>ebt_lhd_bup</t>
  </si>
  <si>
    <t>ebt_lhd_bup_rx</t>
  </si>
  <si>
    <t>ebt_ems_bup</t>
  </si>
  <si>
    <t>ebt_ems_bup_rx</t>
  </si>
  <si>
    <t>ebt_unique_ems_declined</t>
  </si>
  <si>
    <t>ebt_ssp_bup</t>
  </si>
  <si>
    <t>ebt_ssp_bup_rx</t>
  </si>
  <si>
    <t>ebt_custom1_qual</t>
  </si>
  <si>
    <t>ebt_custom2_qual</t>
  </si>
  <si>
    <t>ebt_custom3_qual</t>
  </si>
  <si>
    <t>ebt_custom1_out</t>
  </si>
  <si>
    <t>ebt_custom2_out</t>
  </si>
  <si>
    <t>ebt_custom3_out</t>
  </si>
  <si>
    <t>ebt_pop_programs</t>
  </si>
  <si>
    <t>ebt_pop_bup_rx</t>
  </si>
  <si>
    <t>ssp_pop_medicaid</t>
  </si>
  <si>
    <t>port_pop_medicaid</t>
  </si>
  <si>
    <t>ebt_pop_medicaid</t>
  </si>
  <si>
    <t># of collaborative strategic plans produced, in which all of the activities below were completed</t>
  </si>
  <si>
    <t>During the collaborative strategic planning process, were…</t>
  </si>
  <si>
    <t>(Y/N)</t>
  </si>
  <si>
    <t># of recommendations offered to local officials</t>
  </si>
  <si>
    <t># of stakeholders involved in the collaborative strategic planning process who reported that they feel heard in the process</t>
  </si>
  <si>
    <t># of recommendations that were approved by local officials</t>
  </si>
  <si>
    <t>% of recommendations offered that were approved by local officials</t>
  </si>
  <si>
    <t># of unique patients who have OUD, served</t>
  </si>
  <si>
    <r>
      <rPr>
        <b/>
        <sz val="11"/>
        <color theme="1"/>
        <rFont val="Calibri"/>
        <family val="2"/>
        <scheme val="minor"/>
      </rPr>
      <t>DEMOGRAPHICS:</t>
    </r>
    <r>
      <rPr>
        <sz val="11"/>
        <color theme="1"/>
        <rFont val="Calibri"/>
        <family val="2"/>
        <scheme val="minor"/>
      </rPr>
      <t xml:space="preserve"> Provide the following information on race and ethnicity for the # of unique patients who have OUD, served during the 2023 fiscal year (i.e., July 1, 2022-June 30, 2023).</t>
    </r>
  </si>
  <si>
    <t xml:space="preserve">Of the # of unique patients who have OUD, served in the count above, how many people identified as: </t>
  </si>
  <si>
    <t>Is this a count or percent?</t>
  </si>
  <si>
    <t># of referrals to opioid treatment programs that resulted in 1st appointment attended</t>
  </si>
  <si>
    <t># of referrals to OBOT services at office-based clinic</t>
  </si>
  <si>
    <t># of referrals to OBOT services that resulted in 1st appointment attended at office-based clinic</t>
  </si>
  <si>
    <t># of referrals to OBOT services at FQHC</t>
  </si>
  <si>
    <t># of referrals to OBOT services that resulted in 1st appointment attended at FQHC</t>
  </si>
  <si>
    <t># of referrals to OBOT services at LHD</t>
  </si>
  <si>
    <t># of referrals to OBOT services that resulted in 1st appointment attended at LHD</t>
  </si>
  <si>
    <t># of referrals to EMS-based MAT programs that resulted in 1st appointment for treatment attended</t>
  </si>
  <si>
    <t xml:space="preserve"># of referrals to SSP-based MAT services that resulted in 1st appointment for treatment attended </t>
  </si>
  <si>
    <t># of patients who are justice-involved that are referred to any MAT program</t>
  </si>
  <si>
    <t xml:space="preserve"># of patients who are justice-involved that are referred to any MAT program that resulted in 1st appointment for treatment attended </t>
  </si>
  <si>
    <t xml:space="preserve">% of participants who report getting the social and emotional support they need </t>
  </si>
  <si>
    <t># of participants who use opioids and/or have OUD, served</t>
  </si>
  <si>
    <t># of participants who use opioids and/or have OUD, served who report getting the social and emotional support they need</t>
  </si>
  <si>
    <t xml:space="preserve"># of unique patients with OUD served who were connected and adhere to treatment </t>
  </si>
  <si>
    <t># of unique patients who have OUD, served, who report they are satisfied with services</t>
  </si>
  <si>
    <t># of patients who have OUD, served who report getting the social and emotional support they need</t>
  </si>
  <si>
    <t># of participants who use opioids and/or have OUD referred to addiction treatment</t>
  </si>
  <si>
    <t># of participants who use opioids and/or have OUD referred to primary healthcare</t>
  </si>
  <si>
    <t># of participants who use opioids and/or have OUD referred to other services</t>
  </si>
  <si>
    <t># of participants who use opioids and/or have OUD referred to harm reduction services (e.g., syringe and supply access, overdose prevention education, disease prevention, etc.)</t>
  </si>
  <si>
    <t>% of participants with OUD engaged with SSP services at _ months</t>
  </si>
  <si>
    <t xml:space="preserve"># of participants engaged with SSP services at _ months </t>
  </si>
  <si>
    <t># of participants who adhere to treatment at _ months</t>
  </si>
  <si>
    <t>% of participants with OUD using mental health services at _ months</t>
  </si>
  <si>
    <t># of participants using mental health services at _ months</t>
  </si>
  <si>
    <t># of participants with OUD using primary healthcare services at _ months</t>
  </si>
  <si>
    <t>% of participants with OUD using primary healthcare services at _ months</t>
  </si>
  <si>
    <t># of participants who have obtained employment at _ months, through engagement with recovery support services</t>
  </si>
  <si>
    <t xml:space="preserve">% of participants who have obtained employment at _ months </t>
  </si>
  <si>
    <t>Recommended measure at six months. If measure for employment is taken at another increment, please describe this in the "Notes" column.</t>
  </si>
  <si>
    <t># of participants who retain housing at _ months, through engagement with recovery support services</t>
  </si>
  <si>
    <t>% of participants who retain housing at _ months</t>
  </si>
  <si>
    <t># of participants who report getting the social and emotional support they need</t>
  </si>
  <si>
    <t>% of participants who report getting the social and emotional support they need</t>
  </si>
  <si>
    <t>4. Recovery Housing Supports</t>
  </si>
  <si>
    <t># of programs where access is not contingent on sobriety, min. income requirements, lack of a criminal record, completion of treatment, participation in services, or other unnecessary conditions</t>
  </si>
  <si>
    <t># of programs with services which are informed by a harm-reduction philosophy that recognizes that drug and alcohol use and addiction are a part of some tenants’ lives</t>
  </si>
  <si>
    <t># of programs where substance use in and of itself, without other lease violations, is not considered a reason for eviction</t>
  </si>
  <si>
    <t># of programs in contact with the HUD-funded Continuum of Care (CoC) or Balance of State Continuum of Care (BoS CoC) for your area</t>
  </si>
  <si>
    <t xml:space="preserve">% of participants with OUD who have been assisted with rent  </t>
  </si>
  <si>
    <t>% of participants with OUD who have been assisted with application fees</t>
  </si>
  <si>
    <t>% of participants with OUD who have been assisted with deposits</t>
  </si>
  <si>
    <t>% of participants with OUD who have been assisted with utilities</t>
  </si>
  <si>
    <t xml:space="preserve">% of participants with OUD needing crisis services/hospitalization </t>
  </si>
  <si>
    <t xml:space="preserve"># of Housing First or related programs available to connect people who use drugs to housing services </t>
  </si>
  <si>
    <t xml:space="preserve">% of housing &amp; homelessness 211 calls </t>
  </si>
  <si>
    <t xml:space="preserve">A unique participant may participate in multiple support programs so there may be some duplication of unique participants when numbers across programs, project, sites, etc., are aggregated for the strategy-specific impact report. A participant may receive services across local government boundaries (e.g., a person with OUD may reside in one county and receive services in another county). Number of referrals do not equate to number of unique participants because one individual may receive multiple referrals. </t>
  </si>
  <si>
    <t>Average # of days from initial referral to primary engagement</t>
  </si>
  <si>
    <t># of unique participants, who have OUD, served</t>
  </si>
  <si>
    <t># of unique participants who have OUD, served</t>
  </si>
  <si>
    <t>% of participants who have OUD, who are satisfied w/ services</t>
  </si>
  <si>
    <t xml:space="preserve">% of participants with OUD who retain permanent housing at _ months </t>
  </si>
  <si>
    <t># of participants who have OUD, served who report getting the social and emotional support they need</t>
  </si>
  <si>
    <t>3. Recovery Support Services</t>
  </si>
  <si>
    <t># of total contacts with all participants of the program</t>
  </si>
  <si>
    <t># of participants who use opioids and/or have OUD, referred to harm reduction services (e.g., syringe and supply access, overdose prevention education, disease prevention, etc.)</t>
  </si>
  <si>
    <t># of peer support specialists/care navigators</t>
  </si>
  <si>
    <t>% of referrals that results in linkage (e.g., first appointment)</t>
  </si>
  <si>
    <t>% of staff with lived experience with OUD</t>
  </si>
  <si>
    <t>% of participants who received naloxone kit</t>
  </si>
  <si>
    <t># of staff</t>
  </si>
  <si>
    <t># of staff with lived experience with OUD</t>
  </si>
  <si>
    <t xml:space="preserve">% of individuals with OUD served treatment programs by who are uninsured or Medicaid beneficiaries </t>
  </si>
  <si>
    <t># of job training sessions offered</t>
  </si>
  <si>
    <t># of job skill building trainings offered</t>
  </si>
  <si>
    <t># of people assisted with job placement</t>
  </si>
  <si>
    <t># of interview coaching session offered</t>
  </si>
  <si>
    <t># of resume review sessions offered</t>
  </si>
  <si>
    <t># of participants who received professional attire</t>
  </si>
  <si>
    <t># of participants in community college courses</t>
  </si>
  <si>
    <t># of requests for transportation assistance fulfilled</t>
  </si>
  <si>
    <t xml:space="preserve"># of transportation vouchers distributed </t>
  </si>
  <si>
    <t>% of participants who showed improvement from pre-test to post-test in trainings</t>
  </si>
  <si>
    <t>% of training participants who sought job placement services</t>
  </si>
  <si>
    <t>% of interview coaching participants who improved interviewing skills</t>
  </si>
  <si>
    <t>% of resume review participants who improved resumes</t>
  </si>
  <si>
    <t xml:space="preserve">% of participants who say they have the professional attire needed </t>
  </si>
  <si>
    <t>% of participants in community college courses, who completed their course(s)</t>
  </si>
  <si>
    <t>% of requests for transportation assistance fulfilled</t>
  </si>
  <si>
    <t>% of transportation vouchers used</t>
  </si>
  <si>
    <t># of participants in community college courses, who completed their course(s)</t>
  </si>
  <si>
    <t># of requests for transportation assistance</t>
  </si>
  <si>
    <t xml:space="preserve"># of transportation vouchers used </t>
  </si>
  <si>
    <t xml:space="preserve">% of participants who received job-placement services that are employed ___ months after placement </t>
  </si>
  <si>
    <t>6. Early Intervention</t>
  </si>
  <si>
    <t xml:space="preserve"># of Youth Mental Health First-Aid training programs held </t>
  </si>
  <si>
    <t># of unique participants trained in Mental Health First-Aid</t>
  </si>
  <si>
    <t># of trainers who provide Youth Mental Health First-aid programs</t>
  </si>
  <si>
    <t xml:space="preserve"># of peer-based training programs held </t>
  </si>
  <si>
    <t># of unique participants trained in peer-based program</t>
  </si>
  <si>
    <t># of trainers who provide peer-based programs</t>
  </si>
  <si>
    <t xml:space="preserve"># of other early intervention training programs held </t>
  </si>
  <si>
    <t># of unique participants trained in other early intervention programs</t>
  </si>
  <si>
    <t># of trainers who provide other early intervention programs</t>
  </si>
  <si>
    <t>% of participants who are satisfied w/ training</t>
  </si>
  <si>
    <t xml:space="preserve">% of participants who feel more confident in supporting children and adolescents who may be struggling </t>
  </si>
  <si>
    <t>% of participants who improved skills in supporting children and adolescents who may be struggling</t>
  </si>
  <si>
    <t>% of participants who improved knowledge in supporting children and adolescents who may be struggling</t>
  </si>
  <si>
    <t xml:space="preserve">% of participants who report using skills/knowledge gained in training </t>
  </si>
  <si>
    <t>% of short-term suspensions</t>
  </si>
  <si>
    <t xml:space="preserve"># of community overdose reversals using naloxone </t>
  </si>
  <si>
    <t># of referrals to addiction treatment, recovery supports, harm reduction services, primary healthcare, and other services</t>
  </si>
  <si>
    <t># of referrals to addiction treatment, recovery supports, harm reduction services, primary healthcare, and other services that result in linkage to supports/services</t>
  </si>
  <si>
    <t># of unique participants, who use opioids and/or have OUD, served who received naloxone kit</t>
  </si>
  <si>
    <t># of people with OUD who received assistance with rent</t>
  </si>
  <si>
    <t># of people with OUD who received assistance with application fees</t>
  </si>
  <si>
    <t># of people with OUD who received assistance with deposits</t>
  </si>
  <si>
    <t># of people with OUD who received assistance with utilities</t>
  </si>
  <si>
    <t># of people with OUD who requested assistance with rent</t>
  </si>
  <si>
    <t># of people with OUD who requested assistance with application fees</t>
  </si>
  <si>
    <t># of people with OUD who requested assistance with deposits</t>
  </si>
  <si>
    <t># of people with OUD who requested assistance with utilities</t>
  </si>
  <si>
    <t xml:space="preserve"># of participants with OUD who have individual plans/treatment goals </t>
  </si>
  <si>
    <t xml:space="preserve">% of participants with OUD who have achieved individual plans/treatment goals </t>
  </si>
  <si>
    <t xml:space="preserve"># of participants with OUD who have achieved their individual plans/treatment goals </t>
  </si>
  <si>
    <r>
      <rPr>
        <b/>
        <sz val="11"/>
        <color theme="1"/>
        <rFont val="Calibri"/>
        <family val="2"/>
        <scheme val="minor"/>
      </rPr>
      <t>DEMOGRAPHICS:</t>
    </r>
    <r>
      <rPr>
        <sz val="11"/>
        <color theme="1"/>
        <rFont val="Calibri"/>
        <family val="2"/>
        <scheme val="minor"/>
      </rPr>
      <t xml:space="preserve"> Provide the following information on race and ethnicity for the # of unique participants who have OUD, served during the 2023 fiscal year (i.e., July 1, 2022-June 30, 2023).</t>
    </r>
  </si>
  <si>
    <t xml:space="preserve">Of the # of unique participants who have OUD, served in the count above, how many people identified as: </t>
  </si>
  <si>
    <t xml:space="preserve"># of unique participants who have OUD, served, who needed crisis services/hospitalization </t>
  </si>
  <si>
    <t xml:space="preserve"># of unique participants who have OUD, served who retain permanent housing at _ months </t>
  </si>
  <si>
    <t># of unique participants who have OUD, served who retain permanent housing at one year</t>
  </si>
  <si>
    <t xml:space="preserve">% of participants with OUD who retain permanent housing at one year </t>
  </si>
  <si>
    <t># of unique participants who have OUD, served, who report they are satisfied with services</t>
  </si>
  <si>
    <t xml:space="preserve"># of unique participants who have OUD, who attended job training </t>
  </si>
  <si>
    <t># of unique participants who have OUD, who attended job training and showed improvement from pre-test to post-test</t>
  </si>
  <si>
    <t># of unique participants who have OUD, who attended job training and then sought job placement services</t>
  </si>
  <si>
    <t># of unique participants who have OUD, who attended interview coaching session</t>
  </si>
  <si>
    <t># of unique participants who have OUD, who attended interview coaching session and improved their interviewing skills</t>
  </si>
  <si>
    <t># of unique participants who have OUD, who attended resume review session</t>
  </si>
  <si>
    <t># of unique participants who have OUD, who attended resume review session and improved their resumes</t>
  </si>
  <si>
    <t xml:space="preserve"># of unique participants who have OUD, served who say they have the professional attire needed </t>
  </si>
  <si>
    <t xml:space="preserve"># of participants in community college courses </t>
  </si>
  <si>
    <t xml:space="preserve"># of people assisted with job placement who are employed ___ months after placement </t>
  </si>
  <si>
    <t>A naloxone kit contains two doses.</t>
  </si>
  <si>
    <t xml:space="preserve">A unique patient may participate in multiple treatment programs so there may be some duplication of unique patients when numbers across programs, project, sites, etc., are aggregated for the strategy-specific impact report. A patient may receive services across local government boundaries (e.g., a person with OUD may reside in one county and receive services in another county). </t>
  </si>
  <si>
    <t xml:space="preserve">Number of referrals do not equate to number of unique patients because one individual may receive multiple referrals. </t>
  </si>
  <si>
    <t>A unique patient may participate in multiple treatment programs so there may be some duplication of unique patients when numbers across programs, project, sites, etc., are aggregated for the strategy-specific impact report. A patient may receive services across local government boundaries (e.g., a person with OUD may reside in one county and receive services in another county).</t>
  </si>
  <si>
    <t>Option B Strategy</t>
  </si>
  <si>
    <t># of unique participants trained</t>
  </si>
  <si>
    <r>
      <rPr>
        <b/>
        <sz val="11"/>
        <color theme="1"/>
        <rFont val="Calibri"/>
        <family val="2"/>
        <scheme val="minor"/>
      </rPr>
      <t>DEMOGRAPHICS:</t>
    </r>
    <r>
      <rPr>
        <sz val="11"/>
        <color theme="1"/>
        <rFont val="Calibri"/>
        <family val="2"/>
        <scheme val="minor"/>
      </rPr>
      <t xml:space="preserve"> Provide the following information on race and ethnicity for the # of unique participants trained during the 2023 fiscal year (i.e., July 1, 2022-June 30, 2023).</t>
    </r>
  </si>
  <si>
    <t xml:space="preserve">Of the # of unique participants trained in the count above, how many people identified as: </t>
  </si>
  <si>
    <t>See Exhibit C, Item A Detail of the NC MOA for a list of stakeholders that should be involved</t>
  </si>
  <si>
    <t>See Exhibit C of the NC MOA for descriptions of the activities needed to completed the collaboriative strategic planning process</t>
  </si>
  <si>
    <t>See Exhibit C of the NC MOA</t>
  </si>
  <si>
    <t># of intramuscular naloxone kits distributed</t>
  </si>
  <si>
    <t># of intranasal naloxone kits distributed</t>
  </si>
  <si>
    <t xml:space="preserve"># of trainings on harm reduction (e.g., overdose prevention, safer use practice, disease prevention) provided </t>
  </si>
  <si>
    <t># of people trained in harm reduction</t>
  </si>
  <si>
    <t># of naloxone trainings</t>
  </si>
  <si>
    <t xml:space="preserve"># of people trained on naloxone </t>
  </si>
  <si>
    <t>% of participants, who have OUD, who are satisfied w/ services</t>
  </si>
  <si>
    <t>% of naloxone distributed to EMS</t>
  </si>
  <si>
    <t>% of naloxone distributed to hospital ED</t>
  </si>
  <si>
    <t>% of naloxone distributed to community based organizations</t>
  </si>
  <si>
    <t>% of naloxone distributed to firefighters</t>
  </si>
  <si>
    <t>% of naloxone distributed to police</t>
  </si>
  <si>
    <t>% of those trained who report they know how to respond to an opioid overdose and administer naloxone</t>
  </si>
  <si>
    <t># of months in past year that program had to ration naloxone</t>
  </si>
  <si>
    <t># of patients who were visited by EMS more than once because of overdose</t>
  </si>
  <si>
    <t xml:space="preserve"># of patients who were admitted to the ED more than once because of overdose </t>
  </si>
  <si>
    <t>10. Criminal Justice Diversion</t>
  </si>
  <si>
    <t>7. Naloxone Distribution</t>
  </si>
  <si>
    <t># of 911 calls with primary concern related to substance use</t>
  </si>
  <si>
    <t># of dispositions where person was transported to services by law enforcement</t>
  </si>
  <si>
    <t># of dispositions where person was stabilized in community</t>
  </si>
  <si>
    <t># of arrest diversion referrals to pre-arrest diversion programs by law enforcement</t>
  </si>
  <si>
    <t># of social referrals to pre-arrest diversion programs by law enforcement</t>
  </si>
  <si>
    <t># of full-time pre-arrest diversion program staff</t>
  </si>
  <si>
    <t># of participants on staff caseload (average)</t>
  </si>
  <si>
    <t># of intakes for pre-arrest diversion programs completed</t>
  </si>
  <si>
    <t># of contacts with pre-arrest diversion program participants per month</t>
  </si>
  <si>
    <t># of people arrested who are screened for OUD</t>
  </si>
  <si>
    <t xml:space="preserve"># of referrals to post-arrest diversion programs by jail/correctional staff </t>
  </si>
  <si>
    <t># of intakes for post-arrest diversion programs completed</t>
  </si>
  <si>
    <t># of contacts with post-arrest diversion program participants per month</t>
  </si>
  <si>
    <t># of people at intake with no fixed address or address is shelter</t>
  </si>
  <si>
    <t># of dedicated post-arrest diversion program staff</t>
  </si>
  <si>
    <t xml:space="preserve"># of referrals to pre-trial service programs by court staff </t>
  </si>
  <si>
    <t># of intakes for pre-trial service programs completed</t>
  </si>
  <si>
    <t># of contacts with pre-trial service program participants per month</t>
  </si>
  <si>
    <t># of initial hearings annually for people identified as having opioid use disorder</t>
  </si>
  <si>
    <t xml:space="preserve"># of participants who use opioids and/or have OUD, referred to harm reduction services (e.g., syringe and supply access, overdose prevention education, disease prevention, etc.) </t>
  </si>
  <si>
    <t xml:space="preserve"># of participants who use opioids and/or have OUD, referred to recovery supports (e.g., employment services, housing services, etc.) </t>
  </si>
  <si>
    <t># of participants who use opioids and/or have OUD, provided addiction treatment</t>
  </si>
  <si>
    <t># of participants who use opioids and/or have OUD, provided with recovery support services (e.g., employment services, housing services, etc.)</t>
  </si>
  <si>
    <t># of participants who use opioids and/or have OUD, provided with harm reduction services</t>
  </si>
  <si>
    <t># of participants who use opioids and/or have OUD, provided with primary healthcare services</t>
  </si>
  <si>
    <t># of participants who use opioids and/or have OUD, provided with other services</t>
  </si>
  <si>
    <t># of naloxone kits provided</t>
  </si>
  <si>
    <t>A unique participant may participate in multiple support programs so there may be some duplication of unique participants when numbers across programs, project, sites, etc., are aggregated for the strategy-specific impact report. A participant may receive services across local government boundaries (e.g., a person with OUD may reside in one county and receive services in another county). Number of referrals do not equate to number of unique participants because one individual may receive multiple referrals</t>
  </si>
  <si>
    <t>% of 911 calls related to substance use concerns</t>
  </si>
  <si>
    <t>% of people arrested who screen positive for OUD</t>
  </si>
  <si>
    <t>% of law enforcement officers who have referred to diversion program</t>
  </si>
  <si>
    <t>% of participants connected to services</t>
  </si>
  <si>
    <t>% of participants provided with services</t>
  </si>
  <si>
    <t xml:space="preserve">% of referrals that resulted in enrollment in diversion program </t>
  </si>
  <si>
    <t xml:space="preserve">% of participants with OUD who adhere to treatment __ months after first appointment </t>
  </si>
  <si>
    <t xml:space="preserve">% of participants who have obtained/retained employment at __ months </t>
  </si>
  <si>
    <t xml:space="preserve">% of participants who obtained/retained housing at __ months </t>
  </si>
  <si>
    <t xml:space="preserve">% of participants engaged with harm reduction services at __ months </t>
  </si>
  <si>
    <t xml:space="preserve">% of participants using primary healthcare services at __ months </t>
  </si>
  <si>
    <t xml:space="preserve">% of participants using other services at __ months </t>
  </si>
  <si>
    <t xml:space="preserve">Unemployment rate </t>
  </si>
  <si>
    <t xml:space="preserve"># of people who are incarcerated screened as having OUD </t>
  </si>
  <si>
    <t># of people who are incarcerated who receive methadone for OUD</t>
  </si>
  <si>
    <t># of people who are incarcerated who receive buprenorphine for OUD</t>
  </si>
  <si>
    <t># of people who are incarcerated who receive naltrexone for OUD</t>
  </si>
  <si>
    <t># of group classes, for people who are incarcerated, held on overdose prevention</t>
  </si>
  <si>
    <t># of people who are incarcerated that attended group classes on overdose prevention</t>
  </si>
  <si>
    <t># of group classes, for staff, held on overdose prevention</t>
  </si>
  <si>
    <t># of staff that attended group classes on overdose prevention</t>
  </si>
  <si>
    <t xml:space="preserve"># of opioid overdose reversals using naloxone within the jail or prison </t>
  </si>
  <si>
    <t># of deaths due to overdose within the jail or prison</t>
  </si>
  <si>
    <t># of referrals made for continued MAT support upon release</t>
  </si>
  <si>
    <t># of naloxone kits distributed to people who were incarcerated upon release</t>
  </si>
  <si>
    <t>% of people who are incarcerated that are screened for OUD</t>
  </si>
  <si>
    <t>% of people who increase knowledge about overdose prevention after attending group classes</t>
  </si>
  <si>
    <t>% of people who were incarcerated that upon release received naloxone kits</t>
  </si>
  <si>
    <t xml:space="preserve">% of participants who are incarcerated that screen positive for OUD and then receive methadone in jail </t>
  </si>
  <si>
    <t xml:space="preserve">% of participants who are incarcerated that screen positive for OUD and then receive buprenorphine in jail </t>
  </si>
  <si>
    <t xml:space="preserve">% of participants who are incarcerated and screen positive for OUD and then receive naltrexone in jail </t>
  </si>
  <si>
    <t xml:space="preserve">% of participants who are incarcerated who started MAT in jail </t>
  </si>
  <si>
    <t xml:space="preserve">% of participants who are incarcerated who were on MAT before entering jail and continued MAT in jail </t>
  </si>
  <si>
    <t xml:space="preserve">% of total deaths within jail that are due to overdose </t>
  </si>
  <si>
    <t>12. Reentry</t>
  </si>
  <si>
    <t># of written transition case plans developed prior to release</t>
  </si>
  <si>
    <t># of written transition case plans updated during participation</t>
  </si>
  <si>
    <t># of case management meetings attended by participants</t>
  </si>
  <si>
    <t># of OUD treatment sessions attended by participants</t>
  </si>
  <si>
    <t># of reentry navigators/peer support specialists on staff</t>
  </si>
  <si>
    <t># of participants provided with harm reduction education</t>
  </si>
  <si>
    <t xml:space="preserve">% of participants with updated transition case plan </t>
  </si>
  <si>
    <t>% of case management meetings attended by participants</t>
  </si>
  <si>
    <t>% of OUD treatment sessions attended by participants</t>
  </si>
  <si>
    <t xml:space="preserve">% of participants who experience an arrest (i.e., arrest for misdemeanor and/or low-level felony) within ___ months of completing program </t>
  </si>
  <si>
    <t xml:space="preserve">% of participants with OUD who have obtained employment at __ months, through engagement with recovery support services at __ months </t>
  </si>
  <si>
    <t xml:space="preserve">% of participants with OUD engaged with harm reduction services at __ months </t>
  </si>
  <si>
    <t xml:space="preserve">% of participants with OUD using primary healthcare services at __ months </t>
  </si>
  <si>
    <t>Exhibit B A.1: Expand availability for treatment for OUD and co-occurring SUD/MH conditions</t>
  </si>
  <si>
    <t>Exhibit B A.2: Support and reimburse evidence-based services that adhere to the American Society of Addiction Medicine (ASAM) continuum of care for OUD and any co-occurring SUD/MH conditions.</t>
  </si>
  <si>
    <t>Exhibit B A.3: Expand telehealth to increase access to treatment for OUD and any co-occurring SUD/MH conditions, including MAT, as wellas counseling, psychiatric support, and other treatment and recovery support services.</t>
  </si>
  <si>
    <t>Exhibit B A.4: Improve oversight of Opioid Treatment Programs (OTPs) to assure evidence-based or evidence-informed practices such as adequate methadone dosing and low threshold approaches to treatment.</t>
  </si>
  <si>
    <t>Exhibit B A.5: Support mobile intervention, treatment, and recovery services, offered by qualified professionals and service providers, such as peer recovery coaches, for persons with OUD and any co-occurring SUD/MH conditions and for persons who have experienced an opioid overdose.</t>
  </si>
  <si>
    <t>Exhibit B A.6: Treatment of trauma for individuals with OUD (e.g., violence, sexual assault, human trafficking, or adverse childhood experiences) and family members (e.g., surviving family members after an overdose or overdose fatality), and training of health care personnel to identify and address such trauma.</t>
  </si>
  <si>
    <t>Exhibit B A.7: Support evidence-based withdrawal management services for people with OUD and any co-occurring mental health conditions.</t>
  </si>
  <si>
    <t>Exhibit B A.8: Training on MAT for health care providers, first responders, students, or other supporting professionals,  such  as  peer  recovery  coaches  or  recovery  outreach  specialists,  including telementoring to assist community-based providers in rural or underserved areas.</t>
  </si>
  <si>
    <t>Exhibit B A.9: Support workforce development for addiction professionals who work with persons with OUD and any co-occurring SUD/MH conditions.</t>
  </si>
  <si>
    <t>Exhibit B A.10:  Fellowships for addiction medicine specialists for direct patient care, instructors, and clinical research for treatments.</t>
  </si>
  <si>
    <t>Exhibit B A.11: Scholarships and supports for behavioral health practitioners or workers involved in addressing OUD and any co-occurring SUD or mental health conditions, including but not limited to training, scholarships, fellowships, loan repayment programs, or other incentives for providers to work in rural or underserved areas.</t>
  </si>
  <si>
    <t>Exhibit B A.12: Provide funding and training for clinicians to obtain a waiver under the federal Drug Addiction Treatment Act of 2000 (DATA 2000) to prescribe MAT for OUD, and provide technical assistance and professional support to clinicians who have obtained a DATA 2000 waiver.</t>
  </si>
  <si>
    <t>Exhibit B A.13: Dissemination of web-based training curricula, such as the American Academy of Addiction Psychiatry’s Provider Clinical Support Service-Opioids web-based training curriculum and motivational interviewing.</t>
  </si>
  <si>
    <t>Exhibit B A.14: Development and dissemination of new curricula, such as the American Academy of Addiction Psychiatry’s Provider Clinical Support Service for Medication-Assisted Treatment.</t>
  </si>
  <si>
    <t>Exhibit B B.1: Provide comprehensive wrap-around services to individuals with OUD and any co-occurring SUD/MH conditions, including housing, transportation, education, job placement, job training, or childcare.</t>
  </si>
  <si>
    <t>Exhibit B B.2: Provide the full continuum of care for OUD and any co-occurring SUD/MH conditions</t>
  </si>
  <si>
    <t xml:space="preserve">Exhibit B B.3: Provide counseling, peer-support, recovery case management and residential treatment with access to medications </t>
  </si>
  <si>
    <t>Exhibit B B.4: Provide access to housing for people with OUD and any co-occurring SUD/MH conditions, including supportive housing, recovery housing, housing assistance programs, training for housing providers, or recovery housing programs that allow or integrate FDA-approved medication with other support services.</t>
  </si>
  <si>
    <t>Exhibit B B.5: Provide community support services, including social and legal services, to assist in deinstitutionalizing persons with OUD and any co-occurring SUD/MH conditions.</t>
  </si>
  <si>
    <t>Exhibit B B.6: Support or expand peer-recovery centers, which may include support groups, social events, computer access, or other services for persons with OUD and any co-occurring SUD/MH conditions.</t>
  </si>
  <si>
    <t>Exhibit B B.7: Provide or support transportation to treatment or recovery programs or services for persons with OUD and any co-occurring SUD/MH conditions.</t>
  </si>
  <si>
    <t>Exhibit B B.8: Provide employment training or educational services for persons in treatment for or recovery from OUD and any co-occurring SUD/MH conditions.</t>
  </si>
  <si>
    <t>Exhibit B B.9: Identify successful recovery programs such as physician, pilot, and college recovery programs, and provide support and technical assistance to increase the number and capacity of high-quality programs to help those in recovery.</t>
  </si>
  <si>
    <t>Exhibit B B.10: Engage non-profits, faith-based communities, and community coalitions to support people in treatment and recovery and to support family members in their efforts to support the person with OUD in the family.</t>
  </si>
  <si>
    <t>Exhibit B B.11: Training and development of procedures for government staff to appropriately interact and provide social and other services to individuals with or in recovery from OUD, including reducing stigma.</t>
  </si>
  <si>
    <t>Exhibit B B.12: Support stigma reduction efforts regarding treatment and support for persons with OUD, including reducing the stigma on effective treatment.</t>
  </si>
  <si>
    <t>Exhibit B B.13: Create or support culturally appropriate services and programs for persons with OUD and any co-occurring SUD/MH conditions, including new Americans.</t>
  </si>
  <si>
    <t>Exhibit B B.14: Create and/or support recovery high schools.</t>
  </si>
  <si>
    <t>Exhibit B B.15: Hire or train behavioral health workers to provide or expand any of the services or supports listed above.</t>
  </si>
  <si>
    <t>Exhibit B C.1: Ensure that health care providers are screening for OUD and other risk factors and know how to appropriately counsel and treat (or refer if necessary) a patient for OUD treatment.</t>
  </si>
  <si>
    <t>Exhibit B C.2: Fund Screening, Brief Intervention and Referral to Treatment (SBIRT) programs to reduce the transition from use to disorders, including SBIRT services to pregnant women who are uninsured or not eligible for Medicaid.</t>
  </si>
  <si>
    <t>Exhibit B C.3: Provide training and long-term implementation of SBIRT in key systems (health, schools, colleges, criminal justice, and probation), with a focus on youth and young adults when transition from misuse to opioid disorder is common.</t>
  </si>
  <si>
    <t>Exhibit B C.4: Purchase automated versions of SBIRT and support ongoing costs of the technology.</t>
  </si>
  <si>
    <t>Exhibit B C.5: Expand services such as navigators and on-call teams to begin MAT in hospital emergency departments.</t>
  </si>
  <si>
    <t>Exhibit B C.6: Training for emergency room personnel treating opioid overdose patients on post-discharge planning, including community referrals for MAT, recovery case management or support services.</t>
  </si>
  <si>
    <t>Exhibit B C.7: Support hospital programs that transition persons with OUD and any co-occurring SUD/MH conditions, or persons who have experienced an opioid overdose, into clinically-appropriate follow-up care through a bridge clinic or similar approach.</t>
  </si>
  <si>
    <t>Exhibit B C.8: Support crisis stabilization centers that serve as an alternative to hospital emergency departments for persons with OUD and any co-occurring SUD/MH conditions or persons that have experienced an opioid overdose.</t>
  </si>
  <si>
    <t>Exhibit B C.9: Support the work of Emergency Medical Systems, including peer support specialists, to connect individuals to treatment or other appropriate services following an opioid overdose or other opioid-related adverse event.</t>
  </si>
  <si>
    <t>Exhibit B C.10: Provide funding for peer support specialists or recovery coaches; offer services, supports, or connections to care</t>
  </si>
  <si>
    <t>Exhibit B C.11: Expand warm hand-off services to transition to recovery services.</t>
  </si>
  <si>
    <t>Exhibit B C.12: Create or support school-based contacts that parents can engage with to seek immediate treatment services for their child; and support prevention, intervention, treatment, and recovery programs focused on young people.</t>
  </si>
  <si>
    <t>Exhibit B C.13: Develop and support best practices on addressing OUD in the workplace.</t>
  </si>
  <si>
    <t>Exhibit B C.14: Support assistance programs for health care providers with OUD.</t>
  </si>
  <si>
    <t>Exhibit B C.15: Engage non-profits and the faith community as a system to support outreach for treatment.</t>
  </si>
  <si>
    <t>Exhibit B C.16: Support centralized call centers that provide information and connections for persons with OUD</t>
  </si>
  <si>
    <t>Exhibit B D.1: Support pre-arrest or pre-arraignment diversion and deflection strategies for persons with OUD and any co-occurring SUD/MH conditions.</t>
  </si>
  <si>
    <t>Exhibit B D.2: Support pre-trial services that connect individuals with OUD and any co-occurring SUD/MH conditions to evidence-informed treatment, including MAT, and related services.</t>
  </si>
  <si>
    <t>Exhibit B D.3: Support treatment and recovery courts that provide evidence-based options</t>
  </si>
  <si>
    <t>Exhibit B D.4: Provide evidence-informed treatment, including MAT, recovery support, harm reduction, or other appropriate services to individuals with OUD and any co-occurring SUD/MH conditions who are incarcerated in jail or prison.</t>
  </si>
  <si>
    <t>Exhibit B D.5: Provide evidence-informed treatment, including MAT, recovery support, harm reduction, or other appropriate services to individuals with OUD and any co-occurring SUD/MH conditions who are leaving jail or prison, have recently left jail or prison, are on probation or parole, are under community corrections supervision, or are in re-entry programs or facilities.</t>
  </si>
  <si>
    <t>Exhibit B D.6: Support critical time interventions (CTI), particularly for individuals living with dual-diagnosis OUD/serious mental illness, and services for individuals who face immediate risks and service needs and risks upon release from correctional settings.</t>
  </si>
  <si>
    <t>Exhibit B D.7: Provide training on best practices for addressing the needs of criminal-justice-involved persons with OUD and any co-occurring SUD/MH conditions to law enforcement, correctional, or judicial personnel or to providers of treatment, recovery, harm reduction, case management, or other services offered in connection with any of the strategies described in this section.</t>
  </si>
  <si>
    <t>Exhibit B E.1: Support evidence-based or evidence-informed treatment, including MAT, recovery services and supports, and prevention services for pregnant women –or women who could become pregnant –who have OUD and any co-occurring SUD/MH conditions, and other measures to educate and provide support to families affected by Neonatal Abstinence Syndrome.</t>
  </si>
  <si>
    <t>Exhibit B E.2: Expand comprehensive evidence-based treatment and recovery services, including MAT, for uninsured women with OUD and any co-occurring SUD/MH conditions for up to 12 months postpartum</t>
  </si>
  <si>
    <t>Exhibit B E.3: Training for obstetricians or other healthcare personnel that work with pregnant women and their families regarding treatment of OUD and any co-occurring SUD/MH conditions.</t>
  </si>
  <si>
    <t>Exhibit B E.4: Expand comprehensive evidence-based treatment and recovery support for NAS babies; expand services for better continuum of care with infant-need dyad; expand long-term treatment and services for medical monitoring of NAS babies and their families.</t>
  </si>
  <si>
    <t>Exhibit B E.5: Provide training to health care providers who work with pregnant or parenting women on best practices for compliance with federal requirements that children born with Neonatal Abstinence Syndrome get referred to appropriate services and receive a plan of safe care.</t>
  </si>
  <si>
    <t>Exhibit B E.6: Child and family supports for parenting women with OUD and any co-occurring SUD/MH conditions.</t>
  </si>
  <si>
    <t>Exhibit B E.7: Enhanced family supports and child care services for parents with OUD and any co-occurring SUD/MH conditions.</t>
  </si>
  <si>
    <t>Exhibit B E.8: Provide enhanced support for children and family members suffering trauma as a result of addiction in the family; and offer trauma-informed behavioral health treatment for adverse childhood events.</t>
  </si>
  <si>
    <t>Exhibit B E.9: Offer home-based wrap-around services to persons with OUD and any co-occurring SUD/MH conditions, including but not limited to parent skills training.</t>
  </si>
  <si>
    <t>Exhibit B E.10: Support for Children’s Services –Fund additional positions and services, including supportive housing and other residential services, relating to children being removed from the home and/or placed in foster care due to custodial opioid use.</t>
  </si>
  <si>
    <t>Exhibit B F.1: Fund medical provider education and outreach regarding best prescribing practices for opioids consistent with Guidelines for Prescribing Opioids for Chronic Pain from the U.S. Centers for Disease Control and Prevention, including providers at hospitals (academic detailing).</t>
  </si>
  <si>
    <t>Exhibit B F.2: raining for health care providers regarding safe and responsible opioid prescribing, dosing, and tapering patients off opioids.</t>
  </si>
  <si>
    <t>Exhibit B F.3: Continuing Medical Education (CME) on appropriate prescribing of opioids.</t>
  </si>
  <si>
    <t>Exhibit B F.4: Support for non-opioid pain treatment alternatives, including training providers to offer or refer to multi-modal, evidence-informed treatment of pain.</t>
  </si>
  <si>
    <t>Exhibit B F.5: Support enhancements or improvements to Prescription Drug Monitoring Programs (PDMPs), including but not limited to improvements that: increase the number of prescribers using PDMPs, improve point-of-care decision-making, and enable states to use PDMP data in support of surveillance or intervention strategies.</t>
  </si>
  <si>
    <t>Exhibit B F.6: Ensuring PDMPs incorporate available overdose/naloxone deployment data, including the United States Department of Transportation’s Emergency Medical Technician overdose database in a manner that complies with all relevant privacy and security laws and rules.</t>
  </si>
  <si>
    <t>Exhibit B F.7: Increase electronic prescribing to prevent diversion or forgery.</t>
  </si>
  <si>
    <t>Exhibit B F.8: Educate Dispensers on appropriate opioid dispensing.</t>
  </si>
  <si>
    <t>Exhibit B G.1: Fund media campaigns to prevent opioid misuse</t>
  </si>
  <si>
    <t>Exhibit B G.2: Corrective advertising or affirmative public education campaigns based on evidence.</t>
  </si>
  <si>
    <t>Exhibit B G.3: Public education relating to drug disposal.</t>
  </si>
  <si>
    <t>Exhibit B G.4: Drug take-back disposal or destruction programs.</t>
  </si>
  <si>
    <t>Exhibit B G.5: Fund community anti-drug coalitions that engage in drug prevention efforts.</t>
  </si>
  <si>
    <t>Exhibit B G.6: Support community coalitions in implementing evidence-informed prevention</t>
  </si>
  <si>
    <t>Exhibit B G.7: Engage non-profits and faith-based communities as systems to support prevention</t>
  </si>
  <si>
    <t>Exhibit B G.8: Fund evidence-based prevention programs in schools or evidence-informed school and community education programs and campaigns for students, families, school employees, school athletic programs, parent-teacher and student associations, and others.</t>
  </si>
  <si>
    <t>Exhibit B G.9: School-based or youth-focused programs or strategies with demonstrated effectiveness</t>
  </si>
  <si>
    <t>Exhibit B G.10: Create or support community-based education or intervention services for families, youth, and adolescents at risk for OUD and any co-occurring SUD/MH conditions.</t>
  </si>
  <si>
    <t>Exhibit B G.11: Support evidence-informed programs or curricula to address mental health needs of young people who may be at risk of misusing opioids or other drugs, including emotional modulation and resilience skills.</t>
  </si>
  <si>
    <t>Exhibit B G.12: Support greater access to mental health services and supports for young people, including services and supports provided by school nurses, behavioral health workers or other school staff, to address mental health needs in young people that (when not properly addressed) increase the risk of opioid or other drug misuse.</t>
  </si>
  <si>
    <t>Exhibit B H.1: Increase availability and distribution of naloxone and other drugs that treat overdoses for first responders, overdose patients, individuals with OUD and their friends and family members, individuals at high risk of overdose, schools, community navigators and outreach workers, persons being released from jail or prison, or other members of the general public.</t>
  </si>
  <si>
    <t>Exhibit B H.2: Public health entities that provide free naloxone to anyone in the community</t>
  </si>
  <si>
    <t>Exhibit B H.3: Training and education regarding naloxone and other drugs that treat overdoses for first responders, overdose patients, patients taking opioids, families, schools, community support groups, and other members of the general public.</t>
  </si>
  <si>
    <t>Exhibit B H.4: Enable school nurses and other school staff to respond to opioid overdoses, and provide them with naloxone, training, and support.</t>
  </si>
  <si>
    <t>Exhibit B H.5: Expand, improve, or develop data tracking software and applications for overdoses/naloxone revivals.</t>
  </si>
  <si>
    <t>Exhibit B H.6: Public education relating to emergency responses to overdoses.</t>
  </si>
  <si>
    <t>Exhibit B H.7: Public education relating to immunity and Good Samaritan laws.</t>
  </si>
  <si>
    <t>Exhibit B H.8: Educate first responders regarding the existence and operation of immunity and Good Samaritan laws.</t>
  </si>
  <si>
    <t>Exhibit B H.9: Syringe service programs and other evidence-informed programs to reduce harms</t>
  </si>
  <si>
    <t>Exhibit B H.10: Expand access to testing and treatment for infectious diseases such as HIV and Hepatitis C resulting from intravenous opioid use.</t>
  </si>
  <si>
    <t>Exhibit B H.11: Support mobile units that offer or provide referrals to harm reduction services, treatment, recovery supports, health care, or other appropriate services to persons that use opioids or personswith OUD and any co-occurring SUD/MH conditions.</t>
  </si>
  <si>
    <t>Exhibit B H.12: Provide training in harm reduction strategies to health care providers, students, peer recovery coaches, recovery outreach specialists, or other professionals that provide care to persons who use opioids or persons with OUD and any co-occurring SUD/MH conditions.</t>
  </si>
  <si>
    <t>Exhibit B H.13: Support screening for fentanyl in routine clinical toxicology testing.</t>
  </si>
  <si>
    <t>Exhibit B I.1: Educate law enforcement or other first responders regarding appropriate practices and precautions when dealing with fentanyl or other drugs.</t>
  </si>
  <si>
    <t>Exhibit B I.2: Provision of wellness and support services for first responders and others who experience secondary trauma associated with opioid-related emergency events.</t>
  </si>
  <si>
    <t xml:space="preserve">Exhibit B J.1: Statewide, regional, local, or community regional planning to address the opioid epidemic </t>
  </si>
  <si>
    <t>Exhibit B J.2: A dashboard to share reports, recommendations, or plans to spend Opioid Settlement Funds; to show how Opioid Settlement Funds have been spent; to report program or strategy outcomes; or to track, share, or visualize key opioid-related or health-related indicators and supports as identified through collaborative statewide, regional, local, or community processes.</t>
  </si>
  <si>
    <t>Exhibit B J.3: Invest in infrastructure or staffing to support collaborative, cross-system coordination</t>
  </si>
  <si>
    <t>Exhibit B J.4: Provide resources to staff government oversight and management of opioid abatement programs.</t>
  </si>
  <si>
    <t>Exhibit B K.1: Provide funding for staff training or networking programs and services to improve the capability of government, community, and not-for-profit entities to abate the opioid crisis.</t>
  </si>
  <si>
    <t>Exhibit B K.2: Support infrastructure and staffing for collaborative cross-system coordination to prevent opioid misuse, prevent overdoses, and treat those with OUD and any co-occurring SUD/MH conditions, or implement other strategies to abate the opioid epidemic described in this opioid abatement strategy list (e.g., health care, primary care, pharmacies, PDMPs, etc.).</t>
  </si>
  <si>
    <t>Exhibit B L.1: Monitoring, surveillance, data collection, and evaluation of programs and strategies described in this opioid abatement strategy list.</t>
  </si>
  <si>
    <t>Exhibit B L.2: Research non-opioid treatment of chronic pain.</t>
  </si>
  <si>
    <t>Exhibit B L.3: Research on improved service delivery for modalities such as SBIRT that demonstrate promising but mixed results in populations vulnerable to opioid use disorders.</t>
  </si>
  <si>
    <t>Exhibit B L.4: Research on novel harm reduction and prevention efforts such as the provision of fentanyl test strips.</t>
  </si>
  <si>
    <t>Exhibit B L.5: Research on innovative supply-side enforcement efforts such as improved detection of mail-based delivery of synthetic opioids.</t>
  </si>
  <si>
    <t>Exhibit B L.6: Expanded research on swift/certain/fair models to reduce and deter opioid misuse within criminal justice populations that build upon promising approaches used to address other substances (e.g. Hawaii HOPE and Dakota 24/7).</t>
  </si>
  <si>
    <t>Exhibit B L.7: Epidemiological surveillance of OUD-related behaviors in critical populations including individuals entering the criminal justice system, including but not limited to approaches modeled on the Arrestee Drug Abuse Monitoring (ADAM) system.</t>
  </si>
  <si>
    <t>Exhibit B L.8: Qualitative and quantitative research regarding public health risks and harm reduction opportunities within illicit drug markets, including surveys of market participants who sell or distribute illicit opioids.</t>
  </si>
  <si>
    <t>Exhibit B L.9: Geospatial analysis of access barriers to MAT and their association with treatment engagement and treatment outcomes.</t>
  </si>
  <si>
    <t>Process</t>
  </si>
  <si>
    <t>Quality</t>
  </si>
  <si>
    <t>Outcome - Program Level</t>
  </si>
  <si>
    <t>Outcome - Population Level</t>
  </si>
  <si>
    <t>Percent</t>
  </si>
  <si>
    <t>Option B Measures</t>
  </si>
  <si>
    <t># of participants referred to Treatment Services for OUD</t>
  </si>
  <si>
    <t># of participants referred to Mental Health Services</t>
  </si>
  <si>
    <t># of participants referred to Primary Care Services</t>
  </si>
  <si>
    <t># of participants referred to Employment Resources</t>
  </si>
  <si>
    <t># of participants referred to Housing Resources</t>
  </si>
  <si>
    <t>N/A</t>
  </si>
  <si>
    <t>Y/N Count</t>
  </si>
  <si>
    <t>strat_total_activities</t>
  </si>
  <si>
    <t>Type of Measure</t>
  </si>
  <si>
    <t>Measure Name</t>
  </si>
  <si>
    <t xml:space="preserve">A naloxone kit contains two doses. </t>
  </si>
  <si>
    <t>Total # of Activities Marked "Yes" (Autocalculated)</t>
  </si>
  <si>
    <r>
      <t xml:space="preserve">Consider asking patients the Behavioral Risk Factor Surveillance System question, 
</t>
    </r>
    <r>
      <rPr>
        <b/>
        <sz val="11"/>
        <color theme="1"/>
        <rFont val="Calibri"/>
        <family val="2"/>
        <scheme val="minor"/>
      </rPr>
      <t xml:space="preserve">"How often do you get the social and emotional support you need?" 
1. Always
2. Usually
3. Sometimes
4. Rarely
5. Never
</t>
    </r>
    <r>
      <rPr>
        <sz val="11"/>
        <color theme="1"/>
        <rFont val="Calibri"/>
        <family val="2"/>
        <scheme val="minor"/>
      </rPr>
      <t>The # of participants who answer "Always" and "Usually" can be summed to find # of participants who have OUD, served who report getting the social and emotional support they need</t>
    </r>
  </si>
  <si>
    <t># of naloxone distributed to EMS</t>
  </si>
  <si>
    <t># of naloxone distributed to hospital ED</t>
  </si>
  <si>
    <t># of naloxone distributed to community based organizations</t>
  </si>
  <si>
    <t># of naloxone distributed to firefighters</t>
  </si>
  <si>
    <t># of naloxone distributed to police</t>
  </si>
  <si>
    <t>% of housing &amp; homelessness 211 calls</t>
  </si>
  <si>
    <t># of people arrested who screen positive for OUD</t>
  </si>
  <si>
    <t># of law enforcement officers who have referred to diversion program</t>
  </si>
  <si>
    <t># of referrals to diversion programs</t>
  </si>
  <si>
    <t xml:space="preserve"># of referrals that resulted in enrollment in diversion program </t>
  </si>
  <si>
    <t># of participants who # of participants who have obtained employment at _ months</t>
  </si>
  <si>
    <t># of participants who retain housing at _ months</t>
  </si>
  <si>
    <t># of participants with OUD using other services at _ months</t>
  </si>
  <si>
    <t>Sum total of unique participants served (Autocalculated)</t>
  </si>
  <si>
    <t>Does sum total (C87) match the reported # of unique patients (C77)? (Autocalculated)</t>
  </si>
  <si>
    <t>Does sum total (C65) match the reported # of unique patients (C55)? (Autocalculated)</t>
  </si>
  <si>
    <t># of 911 calls</t>
  </si>
  <si>
    <t># of law enforcement officers</t>
  </si>
  <si>
    <t># of people who are incarcerated that are screened for OUD</t>
  </si>
  <si>
    <t># of people incarcerated</t>
  </si>
  <si>
    <t># of people who attended group classes on overdose prevention</t>
  </si>
  <si>
    <t># of people who increase knowledge about overdose prevention after attending group classes</t>
  </si>
  <si>
    <t>% of referrals to services that result in first appointment</t>
  </si>
  <si>
    <t># of case management meetings offered</t>
  </si>
  <si>
    <t># of OUD treatment sessions offered</t>
  </si>
  <si>
    <t>Does sum total (C38) match the reported # of unique participants (C28)? (Autocalculated)</t>
  </si>
  <si>
    <t>Does sum total (C38) match the reported # of unique patients (C28)? (Autocalculated)</t>
  </si>
  <si>
    <t>Does sum total (C37) match the reported # of unique patients (C27)? (Autocalculated)</t>
  </si>
  <si>
    <t>Does sum total (C33) match the reported # of unique patients (C23)? (Autocalculated)</t>
  </si>
  <si>
    <t>Does sum total (C37) match the reported # of unique participants (C27)? (Autocalculated)</t>
  </si>
  <si>
    <t>Does sum total (C36) match the reported # of unique participants (C26)? (Autocalculated)</t>
  </si>
  <si>
    <t>Does sum total (C35) match the reported # of unique participants (C25)? (Autocalculated)</t>
  </si>
  <si>
    <t>Sum total of unique patients served (Autocalculated)</t>
  </si>
  <si>
    <t>Does sum total (C44) match the reported # of unique participants (C34)? (Autocalculated)</t>
  </si>
  <si>
    <t xml:space="preserve">Recommended measure at six months. If measure for adherence is taken at another increment, please describe this in the "Notes" column.
A unique patient may participate in multiple treatment programs so there may be some duplication of unique patients when numbers across programs, project, sites, etc., are aggregated for the strategy-specific impact report. A patient may receive services across local government boundaries (e.g., a person with OUD may reside in one county and receive services in another county). </t>
  </si>
  <si>
    <r>
      <t xml:space="preserve">Consider asking patients the Behavioral Risk Factor Surveillance System question, 
</t>
    </r>
    <r>
      <rPr>
        <b/>
        <sz val="11"/>
        <color theme="1"/>
        <rFont val="Calibri"/>
        <family val="2"/>
        <scheme val="minor"/>
      </rPr>
      <t xml:space="preserve">"How often do you get the social and emotional support you need?" 
1. Always
2. Usually
3. Sometimes
4. Rarely
5. Never
</t>
    </r>
    <r>
      <rPr>
        <sz val="11"/>
        <color theme="1"/>
        <rFont val="Calibri"/>
        <family val="2"/>
        <scheme val="minor"/>
      </rPr>
      <t xml:space="preserve">The # of patients who answer "Always" and "Usually" can be summed to find # of patients who have OUD, served who report getting the social and emotional support they need.
A unique patient may participate in multiple treatment programs so there may be some duplication of unique patients when numbers across programs, project, sites, etc., are aggregated for the strategy-specific impact report. A patient may receive services across local government boundaries (e.g., a person with OUD may reside in one county and receive services in another county). </t>
    </r>
  </si>
  <si>
    <t xml:space="preserve">Recommended measure at six months. If measure for utilization is taken at another increment, please describe this in the "Notes" column.
A unique participant may participate in multiple treatment programs so there may be some duplication of unique participants when numbers across programs, project, sites, etc., are aggregated for the strategy-specific impact report. A participant may receive services across local government boundaries (e.g., a person with OUD may reside in one county and receive services in another county). </t>
  </si>
  <si>
    <t xml:space="preserve">A unique participant may participate in multiple treatment programs so there may be some duplication of unique participants when numbers across programs, project, sites, etc., are aggregated for the strategy-specific impact report. A participant may receive services across local government boundaries (e.g., a person with OUD may reside in one county and receive services in another county). </t>
  </si>
  <si>
    <t xml:space="preserve">A naloxone kit contains two doses. 
A unique participant may participate in multiple treatment programs so there may be some duplication of unique participants when numbers across programs, project, sites, etc., are aggregated for the strategy-specific impact report. A participant may receive services across local government boundaries (e.g., a person with OUD may reside in one county and receive services in another county). </t>
  </si>
  <si>
    <t xml:space="preserve">Recommended measure at six months. If measure for adherence is taken at another increment, please describe this in the "Notes" column.
A unique participant may participate in multiple treatment programs so there may be some duplication of unique participants when numbers across programs, project, sites, etc., are aggregated for the strategy-specific impact report. A participant may receive services across local government boundaries (e.g., a person with OUD may reside in one county and receive services in another county). </t>
  </si>
  <si>
    <r>
      <t xml:space="preserve">Consider asking participants the Behavioral Risk Factor Surveillance System question, 
</t>
    </r>
    <r>
      <rPr>
        <b/>
        <sz val="11"/>
        <color theme="1"/>
        <rFont val="Calibri"/>
        <family val="2"/>
        <scheme val="minor"/>
      </rPr>
      <t xml:space="preserve">"How often do you get the social and emotional support you need?" 
1. Always
2. Usually
3. Sometimes
4. Rarely
5. Never
</t>
    </r>
    <r>
      <rPr>
        <sz val="11"/>
        <color theme="1"/>
        <rFont val="Calibri"/>
        <family val="2"/>
        <scheme val="minor"/>
      </rPr>
      <t>The # of participants who answer "Always" and "Usually" can be summed to find # of participants who have OUD, served who report getting the social and emotional support they need</t>
    </r>
  </si>
  <si>
    <t>A unique participant may participate in multiple support programs so there may be some duplication of unique participants when numbers across programs, project, sites, etc., are aggregated for the strategy-specific impact report. A participant may receive services across local government boundaries (e.g., a person with OUD may reside in one county and receive services in another county). Number of referrals do not equate to number of unique participants because one individual may receive multiple referrals.</t>
  </si>
  <si>
    <t>Recommended measure at six months. If measure for retention of permanent housing is taken at another increment, please describe this in the "Notes" column.
A unique participant may participate in multiple support programs so there may be some duplication of unique participants when numbers across programs, project, sites, etc., are aggregated for the strategy-specific impact report. A participant may receive services across local government boundaries (e.g., a person with OUD may reside in one county and receive services in another county). Number of referrals do not equate to number of unique participants because one individual may receive multiple referrals.</t>
  </si>
  <si>
    <r>
      <t xml:space="preserve">Consider asking patients the Behavioral Risk Factor Surveillance System question, 
</t>
    </r>
    <r>
      <rPr>
        <b/>
        <sz val="11"/>
        <color theme="1"/>
        <rFont val="Calibri"/>
        <family val="2"/>
        <scheme val="minor"/>
      </rPr>
      <t xml:space="preserve">"How often do you get the social and emotional support you need?" 
1. Always
2. Usually
3. Sometimes
4. Rarely
5. Never
</t>
    </r>
    <r>
      <rPr>
        <sz val="11"/>
        <color theme="1"/>
        <rFont val="Calibri"/>
        <family val="2"/>
        <scheme val="minor"/>
      </rPr>
      <t>The # of participants who answer "Always" and "Usually" can be summed to find # of participants who have OUD, served who report getting the social and emotional support they need.
A unique participant may participate in multiple support programs so there may be some duplication of unique participants when numbers across programs, project, sites, etc., are aggregated for the strategy-specific impact report. A participant may receive services across local government boundaries (e.g., a person with OUD may reside in one county and receive services in another county). Number of referrals do not equate to number of unique participants because one individual may receive multiple referrals.</t>
    </r>
  </si>
  <si>
    <r>
      <t xml:space="preserve">Consider asking patients the Behavioral Risk Factor Surveillance System question, 
</t>
    </r>
    <r>
      <rPr>
        <b/>
        <sz val="11"/>
        <color theme="1"/>
        <rFont val="Calibri"/>
        <family val="2"/>
        <scheme val="minor"/>
      </rPr>
      <t xml:space="preserve">"How often do you get the social and emotional support you need?" 
1. Always
2. Usually
3. Sometimes
4. Rarely
5. Never
</t>
    </r>
    <r>
      <rPr>
        <sz val="11"/>
        <color theme="1"/>
        <rFont val="Calibri"/>
        <family val="2"/>
        <scheme val="minor"/>
      </rPr>
      <t xml:space="preserve">The # of participants who answer "Always" and "Usually" can be summed to find # of participants who have OUD, served who report getting the social and emotional support they need
A unique participant may participate in multiple support programs so there may be some duplication of unique participants when numbers across programs, project, sites, etc., are aggregated for the strategy-specific impact report. A participant may receive services across local government boundaries (e.g., a person with OUD may reside in one county and receive services in another county). Number of referrals do not equate to number of unique participants because one individual may receive multiple referrals. </t>
    </r>
  </si>
  <si>
    <r>
      <t xml:space="preserve">Consider asking patients the Behavioral Risk Factor Surveillance System question, 
</t>
    </r>
    <r>
      <rPr>
        <b/>
        <sz val="11"/>
        <color theme="1"/>
        <rFont val="Calibri"/>
        <family val="2"/>
        <scheme val="minor"/>
      </rPr>
      <t xml:space="preserve">"How often do you get the social and emotional support you need?" 
1. Always
2. Usually
3. Sometimes
4. Rarely
5. Never
</t>
    </r>
    <r>
      <rPr>
        <sz val="11"/>
        <color theme="1"/>
        <rFont val="Calibri"/>
        <family val="2"/>
        <scheme val="minor"/>
      </rPr>
      <t xml:space="preserve">The # of participants who answer "Always" and "Usually" can be summed to find # of participants who have OUD, served who report getting the social and emotional support they need.
A unique participant may participate in multiple support programs so there may be some duplication of unique participants when numbers across programs, project, sites, etc., are aggregated for the strategy-specific impact report. A participant may receive services across local government boundaries (e.g., a person with OUD may reside in one county and receive services in another county). Number of referrals do not equate to number of unique participants because one individual may receive multiple referrals. </t>
    </r>
  </si>
  <si>
    <t xml:space="preserve">Recommended measure at six months. If measure for engagement is taken at another increment, please describe this in the "Notes" column.
A unique participant may participate in multiple support programs so there may be some duplication of unique participants when numbers across programs, project, sites, etc., are aggregated for the strategy-specific impact report. A participant may receive services across local government boundaries (e.g., a person with OUD may reside in one county and receive services in another county). Number of referrals do not equate to number of unique participants because one individual may receive multiple referrals. </t>
  </si>
  <si>
    <t xml:space="preserve">A naloxone kit contains two doses. 
A unique participant may participate in multiple support programs so there may be some duplication of unique participants when numbers across programs, project, sites, etc., are aggregated for the strategy-specific impact report. A participant may receive services across local government boundaries (e.g., a person with OUD may reside in one county and receive services in another county). Number of referrals do not equate to number of unique participants because one individual may receive multiple referrals. </t>
  </si>
  <si>
    <t>rec_total_contacts</t>
  </si>
  <si>
    <t>rec_ref_recovery</t>
  </si>
  <si>
    <t>rec_ref_harm</t>
  </si>
  <si>
    <t>rec_ref_primary</t>
  </si>
  <si>
    <t>rec_ref_other</t>
  </si>
  <si>
    <t>rec_peer_support</t>
  </si>
  <si>
    <t>rec_naloxone</t>
  </si>
  <si>
    <t>rec_custom1_proc</t>
  </si>
  <si>
    <t>rec_custom2_proc</t>
  </si>
  <si>
    <t>rec_custom3_proc</t>
  </si>
  <si>
    <t>rec_unique</t>
  </si>
  <si>
    <t>rec_satisfied</t>
  </si>
  <si>
    <t>rec_linkage</t>
  </si>
  <si>
    <t>rec_lived_exp</t>
  </si>
  <si>
    <t>rec_nalox_kit</t>
  </si>
  <si>
    <t>rec_custom1_qual</t>
  </si>
  <si>
    <t>rec_custom2_qual</t>
  </si>
  <si>
    <t>rec_custom3_qual</t>
  </si>
  <si>
    <t>rec_adhere_trt</t>
  </si>
  <si>
    <t>rec_ob_employ</t>
  </si>
  <si>
    <t>rec_eng_harm</t>
  </si>
  <si>
    <t>rec_use_primary</t>
  </si>
  <si>
    <t>rec_custom1_out</t>
  </si>
  <si>
    <t>rec_custom2_out</t>
  </si>
  <si>
    <t>rec_custom3_out</t>
  </si>
  <si>
    <t>rec_pop_bup_rx</t>
  </si>
  <si>
    <t>rec_pop_medicaid</t>
  </si>
  <si>
    <t>rec_pop_homeless211</t>
  </si>
  <si>
    <t>rec_pop_unemployed</t>
  </si>
  <si>
    <t>rec_social_emotional</t>
  </si>
  <si>
    <t>housing_custom1_out</t>
  </si>
  <si>
    <t>housing_assist_rent</t>
  </si>
  <si>
    <t>housing_assist_appfee</t>
  </si>
  <si>
    <t>housing_assist_dep</t>
  </si>
  <si>
    <t>housing_assist_utilities</t>
  </si>
  <si>
    <t>housing_prog_access</t>
  </si>
  <si>
    <t>housing_prog_harm_redux</t>
  </si>
  <si>
    <t>housing_sud_evict</t>
  </si>
  <si>
    <t>housing_hud_contact</t>
  </si>
  <si>
    <t>housing_nalox_kits</t>
  </si>
  <si>
    <t>housing_custom1_proc</t>
  </si>
  <si>
    <t>housing_custom2_proc</t>
  </si>
  <si>
    <t>housing_custom3_proc</t>
  </si>
  <si>
    <t>housing_unique</t>
  </si>
  <si>
    <t>housing_trt_goals</t>
  </si>
  <si>
    <t>housing_crisis</t>
  </si>
  <si>
    <t>housing_avg_days_primary</t>
  </si>
  <si>
    <t>housing_satisfied</t>
  </si>
  <si>
    <t>housing_custom1_qual</t>
  </si>
  <si>
    <t>housing_custom2_qual</t>
  </si>
  <si>
    <t>housing_custom3_qual</t>
  </si>
  <si>
    <t>housing_housing_first</t>
  </si>
  <si>
    <t>housing_ret_housing</t>
  </si>
  <si>
    <t>housing_ret_housing_yr</t>
  </si>
  <si>
    <t>housing_social_emotional</t>
  </si>
  <si>
    <t>housing_naloxone_rev</t>
  </si>
  <si>
    <t>housing_custom2_out</t>
  </si>
  <si>
    <t>housing_custom3_out</t>
  </si>
  <si>
    <t>housing_pop_homeless211</t>
  </si>
  <si>
    <t># of unique participants trained, who are satisfied w/ training</t>
  </si>
  <si>
    <t xml:space="preserve"># of unique particpants trained, who feel more confident in supporting children and adolescents who may be struggling </t>
  </si>
  <si>
    <t># of unique participants trained, who improved skills in supporting children and adolescents who may be struggling</t>
  </si>
  <si>
    <t># of unique participant trained, who improved knowledge in supporting children and adolescents who may be struggling</t>
  </si>
  <si>
    <t>pre/post assessments may be used by trainers to determine a change in skill</t>
  </si>
  <si>
    <t>pre/post assessments may be used by trainers to determine a change in knowledge</t>
  </si>
  <si>
    <t>pre/post assessments may be used by trainers to determine a change in confidence</t>
  </si>
  <si>
    <t>assessments may be used by trainers to determine satisfaction with training</t>
  </si>
  <si>
    <t xml:space="preserve"># of unique partipants trained, who report using skills/knowledge gained in training </t>
  </si>
  <si>
    <r>
      <t xml:space="preserve">Consider asking participants the Behavioral Risk Factor Surveillance System question, 
</t>
    </r>
    <r>
      <rPr>
        <b/>
        <sz val="11"/>
        <color theme="1"/>
        <rFont val="Calibri"/>
        <family val="2"/>
        <scheme val="minor"/>
      </rPr>
      <t xml:space="preserve">"How often do you get the social and emotional support you need?" 
1. Always
2. Usually
3. Sometimes
4. Rarely
5. Never
</t>
    </r>
    <r>
      <rPr>
        <sz val="11"/>
        <color theme="1"/>
        <rFont val="Calibri"/>
        <family val="2"/>
        <scheme val="minor"/>
      </rPr>
      <t xml:space="preserve">The # of participants who answer "Always" and "Usually" can be summed to find # of participants who have OUD, served who report getting the social and emotional support they need
A unique participant may participate in multiple support programs so there may be some duplication of unique participants when numbers across programs, project, sites, etc., are aggregated for the strategy-specific impact report. A participant may receive services across local government boundaries (e.g., a person with OUD may reside in one county and receive services in another county). Number of referrals do not equate to number of unique participants because one individual may receive multiple referrals. </t>
    </r>
  </si>
  <si>
    <t># of those trained on naloxone, who report they know how to respond to an opioid overdose and administer naloxone</t>
  </si>
  <si>
    <t>% of participants with OUD using other services at __ months</t>
  </si>
  <si>
    <t># of unique participants with OUD served who were connected to other services and who kept using services</t>
  </si>
  <si>
    <t>rec_use_other</t>
  </si>
  <si>
    <t>Percent (Autocalculated for Most Measures)</t>
  </si>
  <si>
    <t>emp_unique</t>
  </si>
  <si>
    <t>emp_training_offered</t>
  </si>
  <si>
    <t>emp_skillbuilding_offered</t>
  </si>
  <si>
    <t>emp_int_coach</t>
  </si>
  <si>
    <t>emp_res_review</t>
  </si>
  <si>
    <t>emp_attire</t>
  </si>
  <si>
    <t>emp_college</t>
  </si>
  <si>
    <t>emp_transpo</t>
  </si>
  <si>
    <t>emp_vouchers</t>
  </si>
  <si>
    <t>emp_naloxone</t>
  </si>
  <si>
    <t>emp_custom1_proc</t>
  </si>
  <si>
    <t>emp_custom2_proc</t>
  </si>
  <si>
    <t>emp_custom3_proc</t>
  </si>
  <si>
    <t>emp_satisfied</t>
  </si>
  <si>
    <t>emp_improvement</t>
  </si>
  <si>
    <t>emp_job_place</t>
  </si>
  <si>
    <t>emp_custom1_qual</t>
  </si>
  <si>
    <t>emp_custom2_qual</t>
  </si>
  <si>
    <t>emp_custom3_qual</t>
  </si>
  <si>
    <t>emp_job_months</t>
  </si>
  <si>
    <t>emp_social_emotional</t>
  </si>
  <si>
    <t>emp_custom1_out</t>
  </si>
  <si>
    <t>emp_custom2_out</t>
  </si>
  <si>
    <t>emp_custom3_out</t>
  </si>
  <si>
    <t>emp_unemployed</t>
  </si>
  <si>
    <t>Start Date</t>
  </si>
  <si>
    <t>End Date</t>
  </si>
  <si>
    <t>Insert Start and End Date for each strategy reported below: (MM/DD/YYYY)</t>
  </si>
  <si>
    <t>earlyint_firstaid_trainers</t>
  </si>
  <si>
    <t>earlyint_peerbased_training</t>
  </si>
  <si>
    <t>earlyint_peerbased_partic</t>
  </si>
  <si>
    <t>earlyint_firstaid_partic</t>
  </si>
  <si>
    <t>earlyint_peerbased_trainers</t>
  </si>
  <si>
    <t>earlyint_firstaid_training</t>
  </si>
  <si>
    <t>earlyint_other_training</t>
  </si>
  <si>
    <t>earlyint_other_partic</t>
  </si>
  <si>
    <t>earlyint_other_trainers</t>
  </si>
  <si>
    <t>earlyint_custom1_proc</t>
  </si>
  <si>
    <t>earlyint_custom2_proc</t>
  </si>
  <si>
    <t>earlyint_custom3_proc</t>
  </si>
  <si>
    <t>earlyint_unique</t>
  </si>
  <si>
    <t>earlyint_satisfied</t>
  </si>
  <si>
    <t>earlyint_improved_skills</t>
  </si>
  <si>
    <t>earlyint_more_confident</t>
  </si>
  <si>
    <t>earlyint_improved_knowledge</t>
  </si>
  <si>
    <t>earlyint_custom1_qual</t>
  </si>
  <si>
    <t>earlyint_custom2_qual</t>
  </si>
  <si>
    <t>earlyint_custom3_qual</t>
  </si>
  <si>
    <t>earlyint_social_emotional</t>
  </si>
  <si>
    <t>earlyint_shortterm_susp</t>
  </si>
  <si>
    <t>earlyint_custom1_out</t>
  </si>
  <si>
    <t>earlyint_custom2_out</t>
  </si>
  <si>
    <t>earlyint_custom3_out</t>
  </si>
  <si>
    <t>earlyint_using_skills</t>
  </si>
  <si>
    <t>In addition to any program-level outcome measures captured above, population-level data on outcome measures are available from the OSUAP Data Dashboard. Please visit the Data Dashboard and become familiar with what is available. Then indicate if there are population-level outcome measures you are expecting to change as a result of your implementation of this strategy. The OSUAP Data Dashboard provides integration and visualization of state, regional, and county-level metrics for partners across NC to track progress toward reaching the goals outlined in the North Carolina’s Opioid and Substance Use Action Plan. Which metrics are shared on the Dashboard, referred to as outcome measures (population-level) in the Impact Report, may change over time.</t>
  </si>
  <si>
    <t xml:space="preserve">The Opioid and Substance Use Action Plan (OSUAP) Data Dashboard can be found here. Use the "Metrics" tab to find the "Metric" (i.e., Outcome Measure, Population-Level) and "Place" to find your county. </t>
  </si>
  <si>
    <t># of unique participants, who use opioids and/or have OUD, served, who are connected to services</t>
  </si>
  <si>
    <t># of unique participants, who use opioids and/or have OUD, served, who have been provided with services</t>
  </si>
  <si>
    <t># of participants who use opioids and/or have OUD, referred to addiction treatment, who adhere to treatment at _ months</t>
  </si>
  <si>
    <t># of unique participants enrolled in pre-arrest diversion programs</t>
  </si>
  <si>
    <t># of unique participants enrolled in post-arrest diversion programs</t>
  </si>
  <si>
    <t># of unique participants enrolled in pre-trial service programs</t>
  </si>
  <si>
    <t>A unique participant may participate in multiple support programs so there may be some duplication of unique participants when numbers across programs, project, sites, etc., are aggregated for the strategy-specific impact report. A participant may receive services across local government boundaries (e.g., a person with OUD may reside in one county and receive services in another county). Number of referrals do not equate to number of unique participants because one individual may receive multiple referrals. For this quality measure, the denominator is the sum of the following:
# of people who are incarcerated who receive methadone for OUD
# of people who are incarcerated who receive buprenorphine for OUD
# of people who are incarcerated who receive naltrexone for OUD</t>
  </si>
  <si>
    <t xml:space="preserve">
# of people who are incarcerated who receive medication for OUD</t>
  </si>
  <si>
    <t xml:space="preserve">
# of people who are incarcerated who receive medication for OUD, who report they are satisfied with services</t>
  </si>
  <si>
    <t># of referrals made for continued MAT support upon release, that resulted in first appointment</t>
  </si>
  <si>
    <t># of people released from jail</t>
  </si>
  <si>
    <t># of people released from jail, who receive a naloxone kit upon release</t>
  </si>
  <si>
    <t>nalox_unique</t>
  </si>
  <si>
    <t>nalox_intramuscular</t>
  </si>
  <si>
    <t>nalox_intranasal</t>
  </si>
  <si>
    <t>nalox_people_trained_nal</t>
  </si>
  <si>
    <t>nalox_people_trained_harm</t>
  </si>
  <si>
    <t>nalox_trainings_harm</t>
  </si>
  <si>
    <t>nalox_trainings_nal</t>
  </si>
  <si>
    <t>nalox_custom1_proc</t>
  </si>
  <si>
    <t>nalox_custom2_proc</t>
  </si>
  <si>
    <t>nalox_custom3_proc</t>
  </si>
  <si>
    <t>nalox_satisfied</t>
  </si>
  <si>
    <t>nalox_dist_ems</t>
  </si>
  <si>
    <t>nalox_dist_hosp_ed</t>
  </si>
  <si>
    <t>nalox_dist_comm_org</t>
  </si>
  <si>
    <t>nalox_dist_fire</t>
  </si>
  <si>
    <t>nalox_dist_police</t>
  </si>
  <si>
    <t>nalox_respond_admin</t>
  </si>
  <si>
    <t>nalox_months_ration</t>
  </si>
  <si>
    <t>nalox_custom1_qual</t>
  </si>
  <si>
    <t>nalox_custom2_qual</t>
  </si>
  <si>
    <t>nalox_custom3_qual</t>
  </si>
  <si>
    <t>nalox_naloxone_rev</t>
  </si>
  <si>
    <t>nalox_ems_od</t>
  </si>
  <si>
    <t>nalox_ed_od</t>
  </si>
  <si>
    <t>nalox_social_emotional</t>
  </si>
  <si>
    <t>nalox_custom1_out</t>
  </si>
  <si>
    <t>nalox_custom2_out</t>
  </si>
  <si>
    <t>nalox_custom3_out</t>
  </si>
  <si>
    <t>Demo Notes</t>
  </si>
  <si>
    <t xml:space="preserve"># of people who are incarcerated and screen positive as having OUD </t>
  </si>
  <si>
    <t># of people who are incarcerated and screen positive as having OUD and then receive methodone in jail</t>
  </si>
  <si>
    <t># of people who are incarcerated and screen positive as having OUD and then receive buprenorphine in jail</t>
  </si>
  <si>
    <t># of people who are incarcerated and screen positive as having OUD and then naltrexone in jail</t>
  </si>
  <si>
    <r>
      <t xml:space="preserve"># of people who are incarcerated and screen positive as having OUD  who </t>
    </r>
    <r>
      <rPr>
        <b/>
        <sz val="11"/>
        <color theme="1"/>
        <rFont val="Calibri"/>
        <family val="2"/>
        <scheme val="minor"/>
      </rPr>
      <t>started</t>
    </r>
    <r>
      <rPr>
        <sz val="11"/>
        <color theme="1"/>
        <rFont val="Calibri"/>
        <family val="2"/>
        <scheme val="minor"/>
      </rPr>
      <t xml:space="preserve"> MAT in jail</t>
    </r>
  </si>
  <si>
    <r>
      <t xml:space="preserve"># of participants who are incarcerated and were on MAT before entering jail, who </t>
    </r>
    <r>
      <rPr>
        <b/>
        <sz val="11"/>
        <color theme="1"/>
        <rFont val="Calibri"/>
        <family val="2"/>
        <scheme val="minor"/>
      </rPr>
      <t xml:space="preserve">continued </t>
    </r>
    <r>
      <rPr>
        <sz val="11"/>
        <color theme="1"/>
        <rFont val="Calibri"/>
        <family val="2"/>
        <scheme val="minor"/>
      </rPr>
      <t xml:space="preserve">MAT in jail </t>
    </r>
  </si>
  <si>
    <t xml:space="preserve"># of participants who are incarcerated and were on MAT before entering jail </t>
  </si>
  <si>
    <t xml:space="preserve"># of deaths within the jail </t>
  </si>
  <si>
    <t xml:space="preserve"># of deaths due to overdose within the jail </t>
  </si>
  <si>
    <t># of people who are incarcerated screened as having OUD, who report getting the social and emotional support they need</t>
  </si>
  <si>
    <t># of unique participants who use opioids and/or have OUD, enrolled</t>
  </si>
  <si>
    <t xml:space="preserve">Of the # of unique participants, who use opioids and/or have OUD, enrolled in the count above, how many people identified as: </t>
  </si>
  <si>
    <r>
      <rPr>
        <b/>
        <sz val="11"/>
        <color theme="1"/>
        <rFont val="Calibri"/>
        <family val="2"/>
        <scheme val="minor"/>
      </rPr>
      <t>DEMOGRAPHICS:</t>
    </r>
    <r>
      <rPr>
        <sz val="11"/>
        <color theme="1"/>
        <rFont val="Calibri"/>
        <family val="2"/>
        <scheme val="minor"/>
      </rPr>
      <t xml:space="preserve"> Provide the following information on race and ethnicity for the # of unique participants, who use opioids and/or have OUD, enrolled during the 2023 fiscal year (i.e., July 1, 2022-June 30, 2023).</t>
    </r>
  </si>
  <si>
    <t># of unique participants who use opioids and/or have OUD, enrolled, who report they are satisfied with services</t>
  </si>
  <si>
    <t># of unique participants who use opioids and/or have OUD, enrolled who have an updated transition case plan</t>
  </si>
  <si>
    <t xml:space="preserve"># of unique participants who use opioids and/or have OUD, enrolled, who experience an arrest (i.e., arrest for misdemeanor and/or low-level felony) within ___ months of completing program </t>
  </si>
  <si>
    <t xml:space="preserve"># of participants who use opioids and/or have OUD, referred to addiction treatment who adhered to treatment </t>
  </si>
  <si>
    <t># of participants who use opioids and/or have OUD, who were referred to employment services and obtained employment</t>
  </si>
  <si>
    <t xml:space="preserve"># of participants who use opioids and/or have OUD, who were referred to housing services and retained housing </t>
  </si>
  <si>
    <t># of participants who use opioids and/or have OUD, referred to harm reduction services who remained engaged with harm reduction services</t>
  </si>
  <si>
    <t># of unique participants with OUD served who were referred to harm reduction services and remained engaged with harm reduction services</t>
  </si>
  <si>
    <t># of unique participants with OUD served who were referred to primary healthcare services and who kept using services</t>
  </si>
  <si>
    <t># of unique participants who use opioids and/or have OUD enrolled, who report they are satisfied with services</t>
  </si>
  <si>
    <t># of participants who use opioids and/or have OUD referred to recovery supports (e.g., employment services, housing services, etc.)</t>
  </si>
  <si>
    <t># of unique participants with OUD served who were referred to other services and who kept using services</t>
  </si>
  <si>
    <t># of participants who use opioids and/or have OUD, referred to  other services</t>
  </si>
  <si>
    <t>port_use_other</t>
  </si>
  <si>
    <t>port_social_emotional</t>
  </si>
  <si>
    <t>earlyint_naloxone_rev</t>
  </si>
  <si>
    <t>port_naloxone_rev</t>
  </si>
  <si>
    <t># of unique participants with OUD served who were connected to harm reduction services and remained engaged with harm reduction services</t>
  </si>
  <si>
    <t>What is the current value (i.e., count or percent)?</t>
  </si>
  <si>
    <t>Example</t>
  </si>
  <si>
    <t>cj_911_substance</t>
  </si>
  <si>
    <t>cj_stabilized_community</t>
  </si>
  <si>
    <t>cj_transport_law</t>
  </si>
  <si>
    <t>cj_unique_pre_arrest</t>
  </si>
  <si>
    <t>cj_unique_post_arrest</t>
  </si>
  <si>
    <t>cj_unique_pre_trial</t>
  </si>
  <si>
    <t>cj_intake_pre_arrest</t>
  </si>
  <si>
    <t>cj_intake_post_arrest</t>
  </si>
  <si>
    <t>cj_intake_pre_trial</t>
  </si>
  <si>
    <t>cj_diversion_pre_arrest</t>
  </si>
  <si>
    <t>cj_pre_arrest_staff</t>
  </si>
  <si>
    <t>cj_partic_caseload</t>
  </si>
  <si>
    <t>cj_post_arrest_staff</t>
  </si>
  <si>
    <t>cj_screened_oud</t>
  </si>
  <si>
    <t>cj_ref_post_arrest</t>
  </si>
  <si>
    <t>cj_ref_pre_arrest</t>
  </si>
  <si>
    <t>cj_contacts_pre_arrest</t>
  </si>
  <si>
    <t>cj_contacts_pre_trial</t>
  </si>
  <si>
    <t>cj_contacts_post_arrest</t>
  </si>
  <si>
    <t>cj_intake_shelter</t>
  </si>
  <si>
    <t>cj_ref_pre_trial</t>
  </si>
  <si>
    <t>cj_initial_hearings_oud</t>
  </si>
  <si>
    <t>cj_ref_addiction</t>
  </si>
  <si>
    <t>cj_ref_recovery</t>
  </si>
  <si>
    <t>cj_ref_harm</t>
  </si>
  <si>
    <t>cj_ref_primary</t>
  </si>
  <si>
    <t>cj_ref_other</t>
  </si>
  <si>
    <t>cj_prov_addiction</t>
  </si>
  <si>
    <t>cj_prov_other</t>
  </si>
  <si>
    <t>cj_prov_recovery</t>
  </si>
  <si>
    <t>cj_prov_harm</t>
  </si>
  <si>
    <t>cj_prov_primary</t>
  </si>
  <si>
    <t>cj_naloxone</t>
  </si>
  <si>
    <t>cj_custom1_proc</t>
  </si>
  <si>
    <t>cj_custom2_proc</t>
  </si>
  <si>
    <t>cj_custom3_proc</t>
  </si>
  <si>
    <t>cj_unique</t>
  </si>
  <si>
    <t>cj_satisfied</t>
  </si>
  <si>
    <t>cj_connected</t>
  </si>
  <si>
    <t>cj_provided</t>
  </si>
  <si>
    <t>cj_perc_911_substance</t>
  </si>
  <si>
    <t>cj_perc_screened_oud</t>
  </si>
  <si>
    <t>cj_law_ref_diversion</t>
  </si>
  <si>
    <t>cj_custom1_qual</t>
  </si>
  <si>
    <t>cj_custom2_qual</t>
  </si>
  <si>
    <t>cj_custom3_qual</t>
  </si>
  <si>
    <t>cj_enrollment</t>
  </si>
  <si>
    <t>cj_adhere_trt</t>
  </si>
  <si>
    <t>cj_ob_employ</t>
  </si>
  <si>
    <t>cj_ob_housing</t>
  </si>
  <si>
    <t>cj_eng_harm</t>
  </si>
  <si>
    <t>cj_use_primary</t>
  </si>
  <si>
    <t>cj_use_other</t>
  </si>
  <si>
    <t>cj_custom1_out</t>
  </si>
  <si>
    <t>cj_custom2_out</t>
  </si>
  <si>
    <t>cj_custom3_out</t>
  </si>
  <si>
    <t>cj_pop_bup_rx</t>
  </si>
  <si>
    <t>cj_pop_medicaid</t>
  </si>
  <si>
    <t>cj_pop_homeless211</t>
  </si>
  <si>
    <t>cj_pop_unemployed</t>
  </si>
  <si>
    <t>cj_pop_naloxone_rev</t>
  </si>
  <si>
    <t>cj_pop_social_emotional</t>
  </si>
  <si>
    <t>trt_screened_oud</t>
  </si>
  <si>
    <t>trt_incarce_met</t>
  </si>
  <si>
    <t>trt_incarce_bup</t>
  </si>
  <si>
    <t>trt_incarce_nal</t>
  </si>
  <si>
    <t>trt_incarce_group_held</t>
  </si>
  <si>
    <t>trt_incarce_group_attend</t>
  </si>
  <si>
    <t>trt_staff_group_attend</t>
  </si>
  <si>
    <t>trt_staff_group_held</t>
  </si>
  <si>
    <t>trt_naloxone</t>
  </si>
  <si>
    <t>ebt_naloxone</t>
  </si>
  <si>
    <t>trt_naloxone_rev</t>
  </si>
  <si>
    <t>trt_ref_mat</t>
  </si>
  <si>
    <t>trt_custom1_proc</t>
  </si>
  <si>
    <t>trt_custom2_proc</t>
  </si>
  <si>
    <t>trt_custom3_proc</t>
  </si>
  <si>
    <t>trt_unique</t>
  </si>
  <si>
    <t>trt_satisfied</t>
  </si>
  <si>
    <t>trt_increase_knowledge</t>
  </si>
  <si>
    <t>trt_first_appt</t>
  </si>
  <si>
    <t>trt_percent_naloxone</t>
  </si>
  <si>
    <t>trt_percent_screened_oud</t>
  </si>
  <si>
    <t>trt_custom1_qual</t>
  </si>
  <si>
    <t>trt_custom2_qual</t>
  </si>
  <si>
    <t>trt_custom3_qual</t>
  </si>
  <si>
    <t>trt_screened_met</t>
  </si>
  <si>
    <t>trt_screened_bup</t>
  </si>
  <si>
    <t>trt_screened_nal</t>
  </si>
  <si>
    <t>trt_start_mat</t>
  </si>
  <si>
    <t>trt_continued_mat</t>
  </si>
  <si>
    <t>trt_deaths_od</t>
  </si>
  <si>
    <t>trt_percent_deaths_od</t>
  </si>
  <si>
    <t>trt_social_emotional</t>
  </si>
  <si>
    <t>trt_naloxone_rev_jail</t>
  </si>
  <si>
    <t>trt_custom1_prog</t>
  </si>
  <si>
    <t>trt_custom2_prog</t>
  </si>
  <si>
    <t>trt_custom3_prog</t>
  </si>
  <si>
    <t>trt_pop_bup_rx</t>
  </si>
  <si>
    <t>trt_pop_medicaid</t>
  </si>
  <si>
    <t xml:space="preserve">This measure indicates if participants have jobs at the __ month check in. Recommended measure at six months. If measure for employment is taken at another increment, please describe this in the "Notes" column.
A unique participant may participate in multiple treatment programs so there may be some duplication of unique participants when numbers across programs, project, sites, etc., are aggregated for the strategy-specific impact report. A participant may receive services across local government boundaries (e.g., a person with OUD may reside in one county and receive services in another county). </t>
  </si>
  <si>
    <t xml:space="preserve">Recommended measure at six months. If measure for adherence is taken at another increment, please describe this in the "Notes" column.
A unique participant may participate in multiple support programs so there may be some duplication of unique participants when numbers across programs, project, sites, etc., are aggregated for the strategy-specific impact report. A participant may receive services across local government boundaries (e.g., a person with OUD may reside in one county and receive services in another county). Number of referrals do not equate to number of unique participants because one individual may receive multiple referrals. </t>
  </si>
  <si>
    <t xml:space="preserve">Recommended measure at six months. If measure for retention of permanent housing is taken at another increment, please describe this in the "Notes" column.
A unique participant may participate in multiple support programs so there may be some duplication of unique participants when numbers across programs, project, sites, etc., are aggregated for the strategy-specific impact report. A participant may receive services across local government boundaries (e.g., a person with OUD may reside in one county and receive services in another county). Number of referrals do not equate to number of unique participants because one individual may receive multiple referrals. </t>
  </si>
  <si>
    <t xml:space="preserve">Recommended measure at six months. If measure for engagement is taken at another increment, please describe this in the "Notes" column.
A unique participant may participate in multiple treatment programs so there may be some duplication of unique participants when numbers across programs, project, sites, etc., are aggregated for the strategy-specific impact report. A participant may receive services across local government boundaries (e.g., a person with OUD may reside in one county and receive services in another county). </t>
  </si>
  <si>
    <t xml:space="preserve">Recommended measure at six months. If measure for engagement is taken at another increment, please describe this in the "Notes" column
A unique participant may participate in multiple support programs so there may be some duplication of unique participants when numbers across programs, project, sites, etc., are aggregated for the strategy-specific impact report. A participant may receive services across local government boundaries (e.g., a person with OUD may reside in one county and receive services in another county). Number of referrals do not equate to number of unique participants because one individual may receive multiple referrals. </t>
  </si>
  <si>
    <t xml:space="preserve">Recommended measure at six months. If measure for utilization is taken at another increment, please describe this in the "Notes" column.
A unique participant may participate in multiple support programs so there may be some duplication of unique participants when numbers across programs, project, sites, etc., are aggregated for the strategy-specific impact report. A participant may receive services across local government boundaries (e.g., a person with OUD may reside in one county and receive services in another county). Number of referrals do not equate to number of unique participants because one individual may receive multiple referrals. </t>
  </si>
  <si>
    <t xml:space="preserve">This measure indicates if participants have jobs at the __ month check in. Recommended measure at six months. If measure for employment is taken at another increment, please describe this in the "Notes" column.
A unique participant may participate in multiple support programs so there may be some duplication of unique participants when numbers across programs, project, sites, etc., are aggregated for the strategy-specific impact report. A participant may receive services across local government boundaries (e.g., a person with OUD may reside in one county and receive services in another county). Number of referrals do not equate to number of unique participants because one individual may receive multiple referrals. </t>
  </si>
  <si>
    <t>This measure indicates if participants have jobs at the __ month check in. Recommended measure at six months. If measure for employment is taken at another increment, please describe this in the "Notes" column.</t>
  </si>
  <si>
    <t>Recommended measure at six months. If measure for retention of permanent housing is taken at another increment, please describe this in the "Notes" column.</t>
  </si>
  <si>
    <t xml:space="preserve">Recommended measure at six months. If measure for engagement is taken at another increment, please describe this in the "Notes" column.
A unique participant may participate in multiple support programs so there may be some duplication of unique participants when numbers across programs, project, sites, etc., are aggregated for the strategy-specific impact report. A participant may receive services across local government boundaries (e.g., a person with OUD may reside in one county and receive services in another county). Number of referrals do not equate to number of unique participants because one individual may receive multiple referrals. </t>
  </si>
  <si>
    <t xml:space="preserve">Recommended measure at six months. If measure for adherence is taken at another increment, please describe this in the "Notes" column.
</t>
  </si>
  <si>
    <t xml:space="preserve">Recommended measure at six months. If measure for engagement is taken at another increment, please describe this in the "Notes" column.
</t>
  </si>
  <si>
    <t>Recommended measure at six months. If measure for utilization is taken at another increment, please describe this in the "Notes" column.</t>
  </si>
  <si>
    <t xml:space="preserve">Recommended measure at six months. If measure for adherence is taken at another increment, please describe this in the "Notes" column.
A unique participant may participate in multiple support programs so there may be some duplication of unique participants when numbers across programs, project, sites, etc., are aggregated for the strategy-specific impact report. A participant may receive services across local government boundaries (e.g., a person with OUD may reside in one county and receive services in another county). Number of referrals do not equate to number of unique participants because one individual may receive multiple referrals. </t>
  </si>
  <si>
    <t xml:space="preserve">This measure indicates if participants have jobs at the __ month check in. Recommended measure at six months. If measure for employment is taken at another increment, please describe this in the "Notes" column.
A unique participant may participate in multiple support programs so there may be some duplication of unique participants when numbers across programs, project, sites, etc., are aggregated for the strategy-specific impact report. A participant may receive services across local government boundaries (e.g., a person with OUD may reside in one county and receive services in another county). Number of referrals do not equate to number of unique participants because one individual may receive multiple referrals. </t>
  </si>
  <si>
    <t xml:space="preserve">Recommended measure at six months. If measure for retention of permanent housing is taken at another increment, please describe this in the "Notes" column.
A unique participant may participate in multiple support programs so there may be some duplication of unique participants when numbers across programs, project, sites, etc., are aggregated for the strategy-specific impact report. A participant may receive services across local government boundaries (e.g., a person with OUD may reside in one county and receive services in another county). Number of referrals do not equate to number of unique participants because one individual may receive multiple referrals. </t>
  </si>
  <si>
    <t xml:space="preserve">Recommended measure at six months. If measure for utilization is taken at another increment, please describe this in the "Notes" column.
A unique participant may participate in multiple support programs so there may be some duplication of unique participants when numbers across programs, project, sites, etc., are aggregated for the strategy-specific impact report. A participant may receive services across local government boundaries (e.g., a person with OUD may reside in one county and receive services in another county). Number of referrals do not equate to number of unique participants because one individual may receive multiple referrals. </t>
  </si>
  <si>
    <t>Strategic Planning</t>
  </si>
  <si>
    <t>Evidence-Based Treatment</t>
  </si>
  <si>
    <t>Recovery</t>
  </si>
  <si>
    <t>Housing</t>
  </si>
  <si>
    <t>Employment</t>
  </si>
  <si>
    <t>Early Intervention</t>
  </si>
  <si>
    <t>Naloxone</t>
  </si>
  <si>
    <t>Post Overdose Response</t>
  </si>
  <si>
    <t>Syringe Services Program</t>
  </si>
  <si>
    <t>Criminal Justice Diversion</t>
  </si>
  <si>
    <t>Addiction Treatment for Incarcerated Persons</t>
  </si>
  <si>
    <t>11. Addiction Treatment for Incarcerated Persons</t>
  </si>
  <si>
    <t>Reentry</t>
  </si>
  <si>
    <t>% of participants with OUD who retain housing at __ months, through engagement with recovery support services at __ months</t>
  </si>
  <si>
    <t>housing_percent_assist_rent</t>
  </si>
  <si>
    <t>housing_percent_assist_appfee</t>
  </si>
  <si>
    <t>housing_percent_assist_dep</t>
  </si>
  <si>
    <t>housing_percent_assist_utilities</t>
  </si>
  <si>
    <t>emp_percent_job_place</t>
  </si>
  <si>
    <t>emp_percent_int_coach</t>
  </si>
  <si>
    <t>emp_percent_res_review</t>
  </si>
  <si>
    <t>emp_percent_attire</t>
  </si>
  <si>
    <t>emp_percent_college</t>
  </si>
  <si>
    <t>emp_percent_transpo</t>
  </si>
  <si>
    <t>emp_percent_vouchers</t>
  </si>
  <si>
    <t>!! PLEASE NOTE !!</t>
  </si>
  <si>
    <t>entry_unique</t>
  </si>
  <si>
    <t>entry_naloxone</t>
  </si>
  <si>
    <t>entry_prior_caseplan</t>
  </si>
  <si>
    <t>entry_updated_caseplan</t>
  </si>
  <si>
    <t>entry_case_mgmt</t>
  </si>
  <si>
    <t>entry_trt_attended</t>
  </si>
  <si>
    <t>entry_peer_support</t>
  </si>
  <si>
    <t>entry_harm_redux_ed</t>
  </si>
  <si>
    <t>entry_ref_addiction</t>
  </si>
  <si>
    <t>entry_ref_recovery</t>
  </si>
  <si>
    <t>rec_ref_addiction</t>
  </si>
  <si>
    <t>entry_ref_harm</t>
  </si>
  <si>
    <t>entry_ref_primary</t>
  </si>
  <si>
    <t>entry_ref_other</t>
  </si>
  <si>
    <t>entry_prov_addiction</t>
  </si>
  <si>
    <t>entry_prov_recovery</t>
  </si>
  <si>
    <t>entry_prov_harm</t>
  </si>
  <si>
    <t>entry_prov_primary</t>
  </si>
  <si>
    <t>entry_prov_other</t>
  </si>
  <si>
    <t>entry_custom1_proc</t>
  </si>
  <si>
    <t>entry_custom2_proc</t>
  </si>
  <si>
    <t>entry_custom3_proc</t>
  </si>
  <si>
    <t>entry_satisfied</t>
  </si>
  <si>
    <t>entry_percent_case_attend</t>
  </si>
  <si>
    <t>entry_percent_case_update</t>
  </si>
  <si>
    <t>entry_sessions</t>
  </si>
  <si>
    <t>entry_percent_naloxone</t>
  </si>
  <si>
    <t>entry_custom1_qual</t>
  </si>
  <si>
    <t>entry_custom2_qual</t>
  </si>
  <si>
    <t>entry_custom3_qual</t>
  </si>
  <si>
    <t>entry_arrest</t>
  </si>
  <si>
    <t>entry_adhere_trt</t>
  </si>
  <si>
    <t>entry_ob_employ</t>
  </si>
  <si>
    <t>entry_ret_housing</t>
  </si>
  <si>
    <t>entry_eng_harm</t>
  </si>
  <si>
    <t>entry_use_primary</t>
  </si>
  <si>
    <t>entry_social_emotional</t>
  </si>
  <si>
    <t>entry_naloxone_rev</t>
  </si>
  <si>
    <t>entry_custom2_out</t>
  </si>
  <si>
    <t>entry_custom1_out</t>
  </si>
  <si>
    <t>entry_custom3_out</t>
  </si>
  <si>
    <t>entry_pop_bup_rx</t>
  </si>
  <si>
    <t>entry_pop_medicaid</t>
  </si>
  <si>
    <t>entry_pop_homeless211</t>
  </si>
  <si>
    <t>entry_pop_unemployed</t>
  </si>
  <si>
    <t xml:space="preserve"># of unique participants with OUD served who retain permanent housing at _ months </t>
  </si>
  <si>
    <t>The NC MOA requires local governments completing the STANDARD FORM to provide demographic information. If your local government is reporting on Option B strategies in the impact report, you do not need to enter demographic data here. We will be reaching out to you at a later date to gather that data.</t>
  </si>
  <si>
    <t xml:space="preserve">Example </t>
  </si>
  <si>
    <t>15%</t>
  </si>
  <si>
    <t>85%</t>
  </si>
  <si>
    <t>% of participants who increased their knowledge of Attachment, Self-Regulation, and Competency Framework</t>
  </si>
  <si>
    <t># of trainings offered</t>
  </si>
  <si>
    <t># of Trauma Smart trainings offered to teachers in county's school system</t>
  </si>
  <si>
    <t>This measure is the number of out-of-school short-term suspensions in educational facilities for all grades per 100 students. It is collected by NC Department of Public Instruction and an indicator for HNC 2030. Visit this link to download Table S9 for the 2021-22 report.</t>
  </si>
  <si>
    <t>number of out-of-school short-term suspensions in educational facilities for all grades per 100 students in school system</t>
  </si>
  <si>
    <t>number of participants who improved their score from pre-test to post test
divided by 
number of participants</t>
  </si>
  <si>
    <t>Data source is programmatic records</t>
  </si>
  <si>
    <t>Data source is Trauma Smart Trainer who will provide data from pre/post tests; participants are those who went through the training</t>
  </si>
  <si>
    <t>% of short-term suspension for our public school system; we hope this decreases over time. Data source is NC Dept of Public Instruction's Short -term Suspension Stats for Schools (2021-22)</t>
  </si>
  <si>
    <t xml:space="preserve"> For each Option B strategy that your local government has chosen to fund: 1. fill in at least one row with a Process Measure, 2. fill in at least one row with a Quality Measure, and, 3. fill in at least one row with an Outcome Measure. </t>
  </si>
  <si>
    <t>Select your local government:</t>
  </si>
  <si>
    <t>Select the fiscal year that applies to this workbook:</t>
  </si>
  <si>
    <t>FY 2022-2023</t>
  </si>
  <si>
    <t>Alamance County</t>
  </si>
  <si>
    <t>Alexander County</t>
  </si>
  <si>
    <t>Alleghany County</t>
  </si>
  <si>
    <t>Anson County</t>
  </si>
  <si>
    <t>Ashe County</t>
  </si>
  <si>
    <t>Avery County</t>
  </si>
  <si>
    <t>Beaufort County</t>
  </si>
  <si>
    <t>Bertie County</t>
  </si>
  <si>
    <t>Bladen County</t>
  </si>
  <si>
    <t>Brunswick County</t>
  </si>
  <si>
    <t>Buncombe County</t>
  </si>
  <si>
    <t>Burke County</t>
  </si>
  <si>
    <t>Cabarrus County</t>
  </si>
  <si>
    <t>Caldwell County</t>
  </si>
  <si>
    <t>Camden County</t>
  </si>
  <si>
    <t>Carteret County</t>
  </si>
  <si>
    <t>Caswell County</t>
  </si>
  <si>
    <t>Catawba County</t>
  </si>
  <si>
    <t>Chatham County</t>
  </si>
  <si>
    <t>Cherokee County</t>
  </si>
  <si>
    <t>Chowan County</t>
  </si>
  <si>
    <t>Clay County</t>
  </si>
  <si>
    <t>Cleveland County</t>
  </si>
  <si>
    <t>Columbus County</t>
  </si>
  <si>
    <t>Craven County</t>
  </si>
  <si>
    <t>Cumberland County</t>
  </si>
  <si>
    <t>Currituck County</t>
  </si>
  <si>
    <t>Dare County</t>
  </si>
  <si>
    <t>Davidson County</t>
  </si>
  <si>
    <t>Davie County</t>
  </si>
  <si>
    <t>Duplin County</t>
  </si>
  <si>
    <t>Durham County</t>
  </si>
  <si>
    <t>Edgecombe County</t>
  </si>
  <si>
    <t>Forsyth County</t>
  </si>
  <si>
    <t>Franklin County</t>
  </si>
  <si>
    <t>Gaston County</t>
  </si>
  <si>
    <t>Gates County</t>
  </si>
  <si>
    <t>Graham County</t>
  </si>
  <si>
    <t>Granville County</t>
  </si>
  <si>
    <t>Greene County</t>
  </si>
  <si>
    <t>Guilford County</t>
  </si>
  <si>
    <t>Halifax County</t>
  </si>
  <si>
    <t>Harnett County</t>
  </si>
  <si>
    <t>Haywood County</t>
  </si>
  <si>
    <t>Henderson County</t>
  </si>
  <si>
    <t>Hertford County</t>
  </si>
  <si>
    <t>Hoke County</t>
  </si>
  <si>
    <t>Hyde County</t>
  </si>
  <si>
    <t>Iredell County</t>
  </si>
  <si>
    <t>Jackson County</t>
  </si>
  <si>
    <t>Johnston County</t>
  </si>
  <si>
    <t>Jones County</t>
  </si>
  <si>
    <t>Lee County</t>
  </si>
  <si>
    <t>Lenoir County</t>
  </si>
  <si>
    <t>Lincoln County</t>
  </si>
  <si>
    <t>Macon County</t>
  </si>
  <si>
    <t>Madison County</t>
  </si>
  <si>
    <t>Martin County</t>
  </si>
  <si>
    <t>McDowell County</t>
  </si>
  <si>
    <t>Mecklenburg County</t>
  </si>
  <si>
    <t>Mitchell County</t>
  </si>
  <si>
    <t>Montgomery County</t>
  </si>
  <si>
    <t>Moore County</t>
  </si>
  <si>
    <t>Nash County</t>
  </si>
  <si>
    <t>New Hanover County</t>
  </si>
  <si>
    <t>Northampton County</t>
  </si>
  <si>
    <t>Onslow County</t>
  </si>
  <si>
    <t>Orange County</t>
  </si>
  <si>
    <t>Pamlico County</t>
  </si>
  <si>
    <t>Pasquotank County</t>
  </si>
  <si>
    <t>Pender County</t>
  </si>
  <si>
    <t>Perquimans County</t>
  </si>
  <si>
    <t>Person County</t>
  </si>
  <si>
    <t>Pitt County</t>
  </si>
  <si>
    <t>Polk County</t>
  </si>
  <si>
    <t>Randolph County</t>
  </si>
  <si>
    <t>Richmond County</t>
  </si>
  <si>
    <t>Robeson County</t>
  </si>
  <si>
    <t>Rockingham County</t>
  </si>
  <si>
    <t>Rowan County</t>
  </si>
  <si>
    <t>Rutherford County</t>
  </si>
  <si>
    <t>Sampson County</t>
  </si>
  <si>
    <t>Scotland County</t>
  </si>
  <si>
    <t>Stanly County</t>
  </si>
  <si>
    <t>Stokes County</t>
  </si>
  <si>
    <t>Surry County</t>
  </si>
  <si>
    <t>Swain County</t>
  </si>
  <si>
    <t>Transylvania County</t>
  </si>
  <si>
    <t>Tyrrell County</t>
  </si>
  <si>
    <t>Union County</t>
  </si>
  <si>
    <t>Vance County</t>
  </si>
  <si>
    <t>Wake County</t>
  </si>
  <si>
    <t>Warren County</t>
  </si>
  <si>
    <t>Washington County</t>
  </si>
  <si>
    <t>Watauga County</t>
  </si>
  <si>
    <t>Wayne County</t>
  </si>
  <si>
    <t>Wilkes County</t>
  </si>
  <si>
    <t>Wilson County</t>
  </si>
  <si>
    <t>Yadkin County</t>
  </si>
  <si>
    <t>Yancey County</t>
  </si>
  <si>
    <t>City of Asheville</t>
  </si>
  <si>
    <t>City of Canton</t>
  </si>
  <si>
    <t>City of Charlotte</t>
  </si>
  <si>
    <t>City of Concord</t>
  </si>
  <si>
    <t>City of Durham</t>
  </si>
  <si>
    <t>City of Fayetteville</t>
  </si>
  <si>
    <t>City of Greensboro</t>
  </si>
  <si>
    <t>City of Greenville</t>
  </si>
  <si>
    <t>City of Henderson</t>
  </si>
  <si>
    <t>City of Hickory</t>
  </si>
  <si>
    <t>City of High Point</t>
  </si>
  <si>
    <t>City of Jacksonville</t>
  </si>
  <si>
    <t>City of Wilmington</t>
  </si>
  <si>
    <t>City of Winston-Salem</t>
  </si>
  <si>
    <t>CONTACT INFORMATION</t>
  </si>
  <si>
    <t>Your Name:</t>
  </si>
  <si>
    <t>Your Title:</t>
  </si>
  <si>
    <t xml:space="preserve">Your Email: </t>
  </si>
  <si>
    <t>HOW TO USE THIS WORKBOOK:</t>
  </si>
  <si>
    <r>
      <t xml:space="preserve">a. Fill in at least one row in the goldenrod yellow </t>
    </r>
    <r>
      <rPr>
        <b/>
        <sz val="16"/>
        <color theme="7" tint="0.39997558519241921"/>
        <rFont val="Calibri"/>
        <family val="2"/>
        <scheme val="minor"/>
      </rPr>
      <t>Process Measures</t>
    </r>
    <r>
      <rPr>
        <sz val="16"/>
        <color theme="1"/>
        <rFont val="Calibri"/>
        <family val="2"/>
        <scheme val="minor"/>
      </rPr>
      <t xml:space="preserve"> section; 
b. Fill in at least one row in the green </t>
    </r>
    <r>
      <rPr>
        <b/>
        <sz val="16"/>
        <color theme="9" tint="-0.249977111117893"/>
        <rFont val="Calibri"/>
        <family val="2"/>
        <scheme val="minor"/>
      </rPr>
      <t>Quality Measures</t>
    </r>
    <r>
      <rPr>
        <sz val="16"/>
        <color theme="1"/>
        <rFont val="Calibri"/>
        <family val="2"/>
        <scheme val="minor"/>
      </rPr>
      <t xml:space="preserve"> section; and,
c. Fill in at least one row in the blue </t>
    </r>
    <r>
      <rPr>
        <b/>
        <sz val="16"/>
        <color theme="8" tint="-0.249977111117893"/>
        <rFont val="Calibri"/>
        <family val="2"/>
        <scheme val="minor"/>
      </rPr>
      <t>Outcome Measures</t>
    </r>
    <r>
      <rPr>
        <sz val="16"/>
        <color theme="1"/>
        <rFont val="Calibri"/>
        <family val="2"/>
        <scheme val="minor"/>
      </rPr>
      <t xml:space="preserve"> section.</t>
    </r>
  </si>
  <si>
    <t xml:space="preserve">5. When filling in your worksheets, only enter data in the light yellow cells. </t>
  </si>
  <si>
    <t xml:space="preserve">6. Reference the “Additional Information &amp; Helpful Hints” column to better inform your responses.
7. Once all pertinent worksheets have been completed, save your Excel workbook with your local government name in the file name, and upload this workbook to the CORE-NC Annual Impact Report portal when prompted. </t>
  </si>
  <si>
    <t xml:space="preserve">If you have questions on how to complete this workbook, please contact opioidsettlement@ncacc.org. </t>
  </si>
  <si>
    <t>View Frequently Asked Questions (Updated Periodically)</t>
  </si>
  <si>
    <r>
      <t xml:space="preserve">As part of the Annual Impact Report, this Excel workbook will capture information on process, quality, and outcome measures associated with strategies your local government has chosen to fund. This workbook offers separate worksheets (or tabs) for each of the 12 Option A strategies, along with a separate worksheet for all Option B strategies. 
</t>
    </r>
    <r>
      <rPr>
        <b/>
        <sz val="16"/>
        <color theme="1"/>
        <rFont val="Calibri"/>
        <family val="2"/>
        <scheme val="minor"/>
      </rPr>
      <t xml:space="preserve">You only need to complete the worksheets for strategies your local government disbursed funds for during the 2022-2023 Fiscal Year. </t>
    </r>
    <r>
      <rPr>
        <sz val="16"/>
        <color theme="1"/>
        <rFont val="Calibri"/>
        <family val="2"/>
        <scheme val="minor"/>
      </rPr>
      <t xml:space="preserve">
</t>
    </r>
    <r>
      <rPr>
        <b/>
        <sz val="16"/>
        <color theme="1"/>
        <rFont val="Calibri"/>
        <family val="2"/>
        <scheme val="minor"/>
      </rPr>
      <t>This report is due on September 27, 2023.</t>
    </r>
  </si>
  <si>
    <t>Custom, strategy-specific measures may be entered in this row.</t>
  </si>
  <si>
    <t>optionb1</t>
  </si>
  <si>
    <t>optionb2</t>
  </si>
  <si>
    <t>optionb3</t>
  </si>
  <si>
    <t>optionb4</t>
  </si>
  <si>
    <t>optionb5</t>
  </si>
  <si>
    <t>optionb6</t>
  </si>
  <si>
    <t>optionb7</t>
  </si>
  <si>
    <t>optionb8</t>
  </si>
  <si>
    <t>optionb9</t>
  </si>
  <si>
    <t>optionb10</t>
  </si>
  <si>
    <t>optionb11</t>
  </si>
  <si>
    <t>optionb12</t>
  </si>
  <si>
    <t>optionb13</t>
  </si>
  <si>
    <t>optionb14</t>
  </si>
  <si>
    <t>optionb15</t>
  </si>
  <si>
    <t>optionb16</t>
  </si>
  <si>
    <t>optionb17</t>
  </si>
  <si>
    <t>optionb18</t>
  </si>
  <si>
    <t>optionb19</t>
  </si>
  <si>
    <t>optionb20</t>
  </si>
  <si>
    <t>optionb21</t>
  </si>
  <si>
    <t>optionb22</t>
  </si>
  <si>
    <t>optionb23</t>
  </si>
  <si>
    <t xml:space="preserve"># of unique participants trained, who report getting the social and emotional support they need </t>
  </si>
  <si>
    <t>rec_ob_housing</t>
  </si>
  <si>
    <t>5. Employment-Related Services</t>
  </si>
  <si>
    <r>
      <t xml:space="preserve">Consider asking participants the Behavioral Risk Factor Surveillance System question, 
</t>
    </r>
    <r>
      <rPr>
        <b/>
        <sz val="11"/>
        <color theme="1"/>
        <rFont val="Calibri"/>
        <family val="2"/>
        <scheme val="minor"/>
      </rPr>
      <t xml:space="preserve">"How often do you get the social and emotional support you need?" 
1. Always
2. Usually
3. Sometimes
4. Rarely
5. Never
</t>
    </r>
    <r>
      <rPr>
        <sz val="11"/>
        <color theme="1"/>
        <rFont val="Calibri"/>
        <family val="2"/>
        <scheme val="minor"/>
      </rPr>
      <t xml:space="preserve">The # of participants who answer "Always" and "Usually" can be summed to find # of participants who have OUD, served who report getting the social and emotional support they need
</t>
    </r>
  </si>
  <si>
    <t>8. Post Overdose Response Teams</t>
  </si>
  <si>
    <t>PLEASE READ AND FILL IN THIS PAGE FIRST</t>
  </si>
  <si>
    <r>
      <t xml:space="preserve">1. If you have not done so already, on this ‘Instructions’ worksheet, fill out your </t>
    </r>
    <r>
      <rPr>
        <u/>
        <sz val="16"/>
        <color theme="1"/>
        <rFont val="Calibri"/>
        <family val="2"/>
        <scheme val="minor"/>
      </rPr>
      <t>contact information</t>
    </r>
    <r>
      <rPr>
        <sz val="16"/>
        <color theme="1"/>
        <rFont val="Calibri"/>
        <family val="2"/>
        <scheme val="minor"/>
      </rPr>
      <t xml:space="preserve">, select the </t>
    </r>
    <r>
      <rPr>
        <u/>
        <sz val="16"/>
        <color theme="1"/>
        <rFont val="Calibri"/>
        <family val="2"/>
        <scheme val="minor"/>
      </rPr>
      <t>county or municipality</t>
    </r>
    <r>
      <rPr>
        <sz val="16"/>
        <color theme="1"/>
        <rFont val="Calibri"/>
        <family val="2"/>
        <scheme val="minor"/>
      </rPr>
      <t xml:space="preserve"> completing this workbook, and choose the </t>
    </r>
    <r>
      <rPr>
        <u/>
        <sz val="16"/>
        <color theme="1"/>
        <rFont val="Calibri"/>
        <family val="2"/>
        <scheme val="minor"/>
      </rPr>
      <t>fiscal year</t>
    </r>
    <r>
      <rPr>
        <sz val="16"/>
        <color theme="1"/>
        <rFont val="Calibri"/>
        <family val="2"/>
        <scheme val="minor"/>
      </rPr>
      <t xml:space="preserve"> you are reporting on.
2. Save your work often! 
3. For each strategy funded during the 2022-2023 Fiscal Year, complete that strategy-specific worksheet. You only need to complete worksheets for strategies you have funded. 
4. For each worksheet you complete, answer </t>
    </r>
    <r>
      <rPr>
        <b/>
        <sz val="16"/>
        <color theme="1"/>
        <rFont val="Calibri"/>
        <family val="2"/>
        <scheme val="minor"/>
      </rPr>
      <t xml:space="preserve">at least </t>
    </r>
    <r>
      <rPr>
        <b/>
        <u/>
        <sz val="16"/>
        <color theme="1"/>
        <rFont val="Calibri"/>
        <family val="2"/>
        <scheme val="minor"/>
      </rPr>
      <t>one</t>
    </r>
    <r>
      <rPr>
        <b/>
        <sz val="16"/>
        <color theme="1"/>
        <rFont val="Calibri"/>
        <family val="2"/>
        <scheme val="minor"/>
      </rPr>
      <t xml:space="preserve"> row </t>
    </r>
    <r>
      <rPr>
        <b/>
        <u/>
        <sz val="16"/>
        <color theme="1"/>
        <rFont val="Calibri"/>
        <family val="2"/>
        <scheme val="minor"/>
      </rPr>
      <t>in each</t>
    </r>
    <r>
      <rPr>
        <sz val="16"/>
        <color theme="1"/>
        <rFont val="Calibri"/>
        <family val="2"/>
        <scheme val="minor"/>
      </rPr>
      <t xml:space="preserve"> of the color-coded sections. You are strongly encouraged to answer as many rows in each section as you can:</t>
    </r>
  </si>
  <si>
    <t>Version Date 08.08.23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</si>
</sst>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color theme="1"/>
      <name val="Calibri"/>
      <family val="2"/>
      <scheme val="minor"/>
    </font>
    <font>
      <b/>
      <sz val="14"/>
      <color theme="1"/>
      <name val="Calibri"/>
      <family val="2"/>
      <scheme val="minor"/>
    </font>
    <font>
      <b/>
      <sz val="22"/>
      <color theme="1"/>
      <name val="Calibri"/>
      <family val="2"/>
      <scheme val="minor"/>
    </font>
    <font>
      <sz val="11"/>
      <name val="Calibri"/>
      <family val="2"/>
      <scheme val="minor"/>
    </font>
    <font>
      <sz val="11"/>
      <color rgb="FF000000"/>
      <name val="Calibri"/>
      <family val="2"/>
      <scheme val="minor"/>
    </font>
    <font>
      <sz val="11"/>
      <color theme="7" tint="-0.249977111117893"/>
      <name val="Calibri"/>
      <family val="2"/>
      <scheme val="minor"/>
    </font>
    <font>
      <sz val="11"/>
      <color theme="0"/>
      <name val="Calibri"/>
      <family val="2"/>
      <scheme val="minor"/>
    </font>
    <font>
      <sz val="11"/>
      <color rgb="FF008080"/>
      <name val="Calibri"/>
      <family val="2"/>
      <scheme val="minor"/>
    </font>
    <font>
      <b/>
      <sz val="22"/>
      <name val="Calibri"/>
      <family val="2"/>
      <scheme val="minor"/>
    </font>
    <font>
      <b/>
      <sz val="22"/>
      <color theme="0"/>
      <name val="Calibri"/>
      <family val="2"/>
      <scheme val="minor"/>
    </font>
    <font>
      <b/>
      <sz val="11"/>
      <name val="Calibri"/>
      <family val="2"/>
      <scheme val="minor"/>
    </font>
    <font>
      <sz val="11"/>
      <color theme="1"/>
      <name val="Calibri"/>
      <family val="2"/>
      <scheme val="minor"/>
    </font>
    <font>
      <sz val="11"/>
      <color theme="0" tint="-4.9989318521683403E-2"/>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b/>
      <sz val="12"/>
      <color theme="5"/>
      <name val="Calibri"/>
      <family val="2"/>
      <scheme val="minor"/>
    </font>
    <font>
      <b/>
      <sz val="18"/>
      <name val="Calibri"/>
      <family val="2"/>
      <scheme val="minor"/>
    </font>
    <font>
      <b/>
      <sz val="14"/>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b/>
      <sz val="18"/>
      <color theme="1"/>
      <name val="Calibri"/>
      <family val="2"/>
      <scheme val="minor"/>
    </font>
    <font>
      <b/>
      <sz val="26"/>
      <color theme="1"/>
      <name val="Calibri"/>
      <family val="2"/>
      <scheme val="minor"/>
    </font>
    <font>
      <sz val="14"/>
      <color theme="1"/>
      <name val="Calibri"/>
      <family val="2"/>
      <scheme val="minor"/>
    </font>
    <font>
      <sz val="16"/>
      <color theme="1"/>
      <name val="Calibri"/>
      <family val="2"/>
      <scheme val="minor"/>
    </font>
    <font>
      <sz val="16"/>
      <name val="Calibri"/>
      <family val="2"/>
      <scheme val="minor"/>
    </font>
    <font>
      <u/>
      <sz val="16"/>
      <color theme="1"/>
      <name val="Calibri"/>
      <family val="2"/>
      <scheme val="minor"/>
    </font>
    <font>
      <b/>
      <u/>
      <sz val="16"/>
      <color theme="1"/>
      <name val="Calibri"/>
      <family val="2"/>
      <scheme val="minor"/>
    </font>
    <font>
      <b/>
      <sz val="16"/>
      <color theme="9" tint="-0.249977111117893"/>
      <name val="Calibri"/>
      <family val="2"/>
      <scheme val="minor"/>
    </font>
    <font>
      <b/>
      <sz val="16"/>
      <color theme="7" tint="0.39997558519241921"/>
      <name val="Calibri"/>
      <family val="2"/>
      <scheme val="minor"/>
    </font>
    <font>
      <b/>
      <sz val="16"/>
      <color theme="8" tint="-0.249977111117893"/>
      <name val="Calibri"/>
      <family val="2"/>
      <scheme val="minor"/>
    </font>
    <font>
      <b/>
      <u/>
      <sz val="16"/>
      <color theme="10"/>
      <name val="Calibri"/>
      <family val="2"/>
      <scheme val="minor"/>
    </font>
    <font>
      <u/>
      <sz val="12"/>
      <color theme="10"/>
      <name val="Calibri"/>
      <family val="2"/>
      <scheme val="minor"/>
    </font>
    <font>
      <sz val="8"/>
      <name val="Calibri"/>
      <family val="2"/>
      <scheme val="minor"/>
    </font>
  </fonts>
  <fills count="29">
    <fill>
      <patternFill patternType="none"/>
    </fill>
    <fill>
      <patternFill patternType="gray125"/>
    </fill>
    <fill>
      <patternFill patternType="solid">
        <fgColor theme="7"/>
        <bgColor indexed="64"/>
      </patternFill>
    </fill>
    <fill>
      <patternFill patternType="solid">
        <fgColor theme="7" tint="0.79998168889431442"/>
        <bgColor indexed="64"/>
      </patternFill>
    </fill>
    <fill>
      <patternFill patternType="solid">
        <fgColor theme="9"/>
        <bgColor indexed="64"/>
      </patternFill>
    </fill>
    <fill>
      <patternFill patternType="solid">
        <fgColor theme="8"/>
        <bgColor indexed="64"/>
      </patternFill>
    </fill>
    <fill>
      <patternFill patternType="solid">
        <fgColor theme="0"/>
        <bgColor indexed="64"/>
      </patternFill>
    </fill>
    <fill>
      <patternFill patternType="solid">
        <fgColor theme="2"/>
        <bgColor indexed="64"/>
      </patternFill>
    </fill>
    <fill>
      <patternFill patternType="solid">
        <fgColor rgb="FFFFC000"/>
        <bgColor indexed="64"/>
      </patternFill>
    </fill>
    <fill>
      <patternFill patternType="solid">
        <fgColor theme="7" tint="0.39997558519241921"/>
        <bgColor indexed="64"/>
      </patternFill>
    </fill>
    <fill>
      <patternFill patternType="solid">
        <fgColor rgb="FF3CB89C"/>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599046"/>
        <bgColor indexed="64"/>
      </patternFill>
    </fill>
    <fill>
      <patternFill patternType="solid">
        <fgColor rgb="FF036D9C"/>
        <bgColor indexed="64"/>
      </patternFill>
    </fill>
    <fill>
      <patternFill patternType="solid">
        <fgColor rgb="FFAF2138"/>
        <bgColor indexed="64"/>
      </patternFill>
    </fill>
    <fill>
      <patternFill patternType="solid">
        <fgColor rgb="FF563973"/>
        <bgColor indexed="64"/>
      </patternFill>
    </fill>
    <fill>
      <patternFill patternType="solid">
        <fgColor rgb="FFC48630"/>
        <bgColor indexed="64"/>
      </patternFill>
    </fill>
    <fill>
      <patternFill patternType="solid">
        <fgColor rgb="FFA1331C"/>
        <bgColor indexed="64"/>
      </patternFill>
    </fill>
    <fill>
      <patternFill patternType="solid">
        <fgColor rgb="FF69A953"/>
        <bgColor indexed="64"/>
      </patternFill>
    </fill>
    <fill>
      <patternFill patternType="solid">
        <fgColor rgb="FF0480B6"/>
        <bgColor indexed="64"/>
      </patternFill>
    </fill>
    <fill>
      <patternFill patternType="solid">
        <fgColor rgb="FFD22946"/>
        <bgColor indexed="64"/>
      </patternFill>
    </fill>
    <fill>
      <patternFill patternType="solid">
        <fgColor rgb="FF654388"/>
        <bgColor indexed="64"/>
      </patternFill>
    </fill>
    <fill>
      <patternFill patternType="solid">
        <fgColor rgb="FFDC9D39"/>
        <bgColor indexed="64"/>
      </patternFill>
    </fill>
    <fill>
      <patternFill patternType="solid">
        <fgColor rgb="FF7DC462"/>
        <bgColor indexed="64"/>
      </patternFill>
    </fill>
    <fill>
      <patternFill patternType="solid">
        <fgColor rgb="FFBB3C21"/>
        <bgColor indexed="64"/>
      </patternFill>
    </fill>
    <fill>
      <patternFill patternType="solid">
        <fgColor rgb="FFFFFF00"/>
        <bgColor indexed="64"/>
      </patternFill>
    </fill>
    <fill>
      <patternFill patternType="solid">
        <fgColor theme="6"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2" fillId="0" borderId="0" applyFont="0" applyFill="0" applyBorder="0" applyAlignment="0" applyProtection="0"/>
    <xf numFmtId="0" fontId="14" fillId="0" borderId="0" applyNumberFormat="0" applyFill="0" applyBorder="0" applyAlignment="0" applyProtection="0"/>
  </cellStyleXfs>
  <cellXfs count="416">
    <xf numFmtId="0" fontId="0" fillId="0" borderId="0" xfId="0"/>
    <xf numFmtId="0" fontId="0" fillId="0" borderId="0" xfId="0" applyAlignment="1">
      <alignment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10" xfId="0" applyBorder="1" applyAlignment="1">
      <alignment vertical="center" wrapText="1"/>
    </xf>
    <xf numFmtId="0" fontId="0" fillId="0" borderId="13" xfId="0"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5" xfId="0" applyBorder="1" applyAlignment="1">
      <alignment vertical="center" wrapText="1"/>
    </xf>
    <xf numFmtId="0" fontId="1" fillId="0" borderId="1" xfId="0" applyFon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vertical="center"/>
    </xf>
    <xf numFmtId="0" fontId="0" fillId="0" borderId="11" xfId="0" applyBorder="1" applyAlignment="1">
      <alignment vertical="center" wrapText="1"/>
    </xf>
    <xf numFmtId="0" fontId="1" fillId="8" borderId="1" xfId="0" applyFont="1" applyFill="1" applyBorder="1" applyAlignment="1">
      <alignment horizontal="center" vertical="center" wrapText="1"/>
    </xf>
    <xf numFmtId="0" fontId="0" fillId="0" borderId="15" xfId="0" applyBorder="1" applyAlignment="1">
      <alignment vertical="center" wrapText="1"/>
    </xf>
    <xf numFmtId="0" fontId="0" fillId="0" borderId="14" xfId="0" applyBorder="1" applyAlignment="1">
      <alignment vertical="center" wrapText="1"/>
    </xf>
    <xf numFmtId="0" fontId="0" fillId="0" borderId="1" xfId="0" applyBorder="1" applyAlignment="1">
      <alignment horizontal="center" vertical="center"/>
    </xf>
    <xf numFmtId="0" fontId="0" fillId="0" borderId="4" xfId="0" applyBorder="1" applyAlignment="1">
      <alignment horizontal="left" vertical="center" wrapText="1"/>
    </xf>
    <xf numFmtId="0" fontId="0" fillId="0" borderId="11" xfId="0" applyBorder="1" applyAlignment="1">
      <alignment horizontal="left" vertical="center" wrapText="1"/>
    </xf>
    <xf numFmtId="0" fontId="0" fillId="0" borderId="14" xfId="0" applyBorder="1" applyAlignment="1">
      <alignment horizontal="left"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13" xfId="0" applyBorder="1" applyAlignment="1">
      <alignment horizontal="left" vertical="center" wrapText="1"/>
    </xf>
    <xf numFmtId="0" fontId="0" fillId="0" borderId="4" xfId="0" applyBorder="1" applyAlignment="1">
      <alignment vertical="center" wrapText="1"/>
    </xf>
    <xf numFmtId="0" fontId="0" fillId="0" borderId="15" xfId="0" applyBorder="1" applyAlignment="1">
      <alignment horizontal="left" vertical="center" wrapText="1"/>
    </xf>
    <xf numFmtId="0" fontId="0" fillId="0" borderId="1" xfId="0" applyBorder="1" applyAlignment="1">
      <alignment horizontal="left" vertical="center"/>
    </xf>
    <xf numFmtId="0" fontId="1" fillId="0" borderId="5" xfId="0" applyFont="1" applyBorder="1" applyAlignment="1">
      <alignment horizontal="left" vertical="center" wrapText="1"/>
    </xf>
    <xf numFmtId="0" fontId="0" fillId="0" borderId="0" xfId="0" applyAlignment="1">
      <alignment horizontal="left" vertical="center" wrapText="1"/>
    </xf>
    <xf numFmtId="0" fontId="0" fillId="0" borderId="23" xfId="0" applyBorder="1" applyAlignment="1">
      <alignment horizontal="left" vertical="center" wrapText="1"/>
    </xf>
    <xf numFmtId="0" fontId="0" fillId="0" borderId="18" xfId="0" applyBorder="1" applyAlignment="1">
      <alignment horizontal="left" vertical="center" wrapText="1"/>
    </xf>
    <xf numFmtId="0" fontId="0" fillId="0" borderId="24" xfId="0" applyBorder="1" applyAlignment="1">
      <alignment horizontal="left" vertical="center" wrapText="1"/>
    </xf>
    <xf numFmtId="0" fontId="8" fillId="11" borderId="9" xfId="0" applyFont="1" applyFill="1" applyBorder="1" applyAlignment="1">
      <alignment horizontal="left" vertical="center"/>
    </xf>
    <xf numFmtId="0" fontId="3" fillId="0" borderId="0" xfId="0" applyFont="1" applyAlignment="1">
      <alignment horizontal="center" vertical="center" wrapText="1"/>
    </xf>
    <xf numFmtId="0" fontId="4" fillId="6" borderId="1" xfId="0" applyFont="1" applyFill="1" applyBorder="1" applyAlignment="1">
      <alignment horizontal="center" vertical="center" wrapText="1"/>
    </xf>
    <xf numFmtId="0" fontId="0" fillId="0" borderId="0" xfId="0" applyAlignment="1">
      <alignment horizontal="left" vertical="center"/>
    </xf>
    <xf numFmtId="0" fontId="8" fillId="11" borderId="3" xfId="0" applyFont="1" applyFill="1" applyBorder="1" applyAlignment="1">
      <alignment horizontal="left" vertical="center" wrapText="1"/>
    </xf>
    <xf numFmtId="0" fontId="0" fillId="0" borderId="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7" xfId="0" applyBorder="1" applyAlignment="1">
      <alignment horizontal="left" vertical="center" wrapText="1"/>
    </xf>
    <xf numFmtId="0" fontId="0" fillId="0" borderId="4" xfId="0" applyBorder="1" applyAlignment="1">
      <alignment horizontal="left" vertical="center"/>
    </xf>
    <xf numFmtId="0" fontId="0" fillId="0" borderId="3" xfId="0" applyBorder="1" applyAlignment="1">
      <alignment horizontal="left" vertical="center"/>
    </xf>
    <xf numFmtId="0" fontId="3" fillId="0" borderId="0" xfId="0" applyFont="1" applyAlignment="1">
      <alignment vertical="center" wrapText="1"/>
    </xf>
    <xf numFmtId="0" fontId="8" fillId="11" borderId="7" xfId="0" applyFont="1" applyFill="1" applyBorder="1" applyAlignment="1">
      <alignment vertical="center" wrapText="1"/>
    </xf>
    <xf numFmtId="0" fontId="0" fillId="0" borderId="7" xfId="0" applyBorder="1" applyAlignment="1">
      <alignment vertical="center" wrapText="1"/>
    </xf>
    <xf numFmtId="0" fontId="0" fillId="0" borderId="1" xfId="0" applyBorder="1" applyAlignment="1">
      <alignment vertical="center"/>
    </xf>
    <xf numFmtId="0" fontId="0" fillId="0" borderId="1" xfId="0" applyBorder="1" applyAlignment="1">
      <alignment horizontal="right" vertical="center" wrapText="1"/>
    </xf>
    <xf numFmtId="0" fontId="0" fillId="6" borderId="1" xfId="0" applyFill="1" applyBorder="1" applyAlignment="1">
      <alignment horizontal="center" vertical="center" wrapText="1"/>
    </xf>
    <xf numFmtId="0" fontId="1" fillId="0" borderId="1" xfId="0" applyFont="1" applyBorder="1" applyAlignment="1">
      <alignment horizontal="left" vertical="center"/>
    </xf>
    <xf numFmtId="0" fontId="1" fillId="12" borderId="5" xfId="0" applyFont="1" applyFill="1" applyBorder="1" applyAlignment="1">
      <alignment horizontal="left" vertical="center" wrapText="1"/>
    </xf>
    <xf numFmtId="0" fontId="1" fillId="12" borderId="5" xfId="0" applyFont="1" applyFill="1" applyBorder="1" applyAlignment="1">
      <alignment vertical="center" wrapText="1"/>
    </xf>
    <xf numFmtId="0" fontId="1" fillId="12" borderId="25" xfId="0" applyFont="1" applyFill="1" applyBorder="1" applyAlignment="1">
      <alignment horizontal="left" vertical="center" wrapText="1"/>
    </xf>
    <xf numFmtId="0" fontId="1" fillId="12" borderId="25" xfId="0" applyFont="1" applyFill="1" applyBorder="1" applyAlignment="1">
      <alignment horizontal="center" vertical="center"/>
    </xf>
    <xf numFmtId="0" fontId="1" fillId="13" borderId="5" xfId="0" applyFont="1" applyFill="1" applyBorder="1" applyAlignment="1">
      <alignment horizontal="left" vertical="center" wrapText="1"/>
    </xf>
    <xf numFmtId="0" fontId="1" fillId="13" borderId="5" xfId="0" applyFont="1" applyFill="1" applyBorder="1" applyAlignment="1">
      <alignment horizontal="center" vertical="center" wrapText="1"/>
    </xf>
    <xf numFmtId="0" fontId="1" fillId="13" borderId="5" xfId="0" applyFont="1" applyFill="1" applyBorder="1" applyAlignment="1">
      <alignment horizontal="center" vertical="center"/>
    </xf>
    <xf numFmtId="0" fontId="1" fillId="9" borderId="6" xfId="0" applyFont="1" applyFill="1" applyBorder="1" applyAlignment="1">
      <alignment vertical="center" wrapText="1"/>
    </xf>
    <xf numFmtId="0" fontId="1" fillId="9" borderId="5" xfId="0" applyFont="1" applyFill="1" applyBorder="1" applyAlignment="1">
      <alignment horizontal="center" vertical="center"/>
    </xf>
    <xf numFmtId="0" fontId="1" fillId="9" borderId="8" xfId="0" applyFont="1" applyFill="1" applyBorder="1" applyAlignment="1">
      <alignment horizontal="left" vertical="center" wrapText="1"/>
    </xf>
    <xf numFmtId="0" fontId="1" fillId="9" borderId="5" xfId="0" applyFont="1" applyFill="1" applyBorder="1" applyAlignment="1">
      <alignment horizontal="left" vertical="center"/>
    </xf>
    <xf numFmtId="0" fontId="1" fillId="9" borderId="5" xfId="0" applyFont="1" applyFill="1" applyBorder="1" applyAlignment="1">
      <alignment horizontal="left" vertical="center" wrapText="1"/>
    </xf>
    <xf numFmtId="0" fontId="1" fillId="9" borderId="19" xfId="0" applyFont="1" applyFill="1" applyBorder="1" applyAlignment="1">
      <alignment vertical="center" wrapText="1"/>
    </xf>
    <xf numFmtId="0" fontId="1" fillId="9" borderId="19" xfId="0" applyFont="1" applyFill="1" applyBorder="1" applyAlignment="1">
      <alignment horizontal="center" vertical="center" wrapText="1"/>
    </xf>
    <xf numFmtId="0" fontId="1" fillId="9" borderId="19" xfId="0" applyFont="1" applyFill="1" applyBorder="1" applyAlignment="1">
      <alignment horizontal="left" vertical="center" wrapText="1"/>
    </xf>
    <xf numFmtId="0" fontId="1" fillId="12" borderId="5" xfId="0" applyFont="1" applyFill="1" applyBorder="1" applyAlignment="1">
      <alignment horizontal="center" vertical="center" wrapText="1"/>
    </xf>
    <xf numFmtId="0" fontId="1" fillId="12" borderId="5" xfId="0" applyFont="1" applyFill="1" applyBorder="1" applyAlignment="1">
      <alignment horizontal="center" vertical="center"/>
    </xf>
    <xf numFmtId="0" fontId="1" fillId="9" borderId="22" xfId="0" applyFont="1" applyFill="1" applyBorder="1" applyAlignment="1">
      <alignment horizontal="left" vertical="center" wrapText="1"/>
    </xf>
    <xf numFmtId="0" fontId="1" fillId="9" borderId="19" xfId="0" applyFont="1" applyFill="1" applyBorder="1" applyAlignment="1">
      <alignment horizontal="left" vertical="center"/>
    </xf>
    <xf numFmtId="0" fontId="0" fillId="0" borderId="23" xfId="0" applyBorder="1" applyAlignment="1">
      <alignment vertical="center"/>
    </xf>
    <xf numFmtId="0" fontId="6" fillId="0" borderId="0" xfId="0" applyFont="1" applyAlignment="1">
      <alignment vertical="center"/>
    </xf>
    <xf numFmtId="0" fontId="0" fillId="0" borderId="15" xfId="0" applyBorder="1" applyAlignment="1">
      <alignment vertical="center"/>
    </xf>
    <xf numFmtId="0" fontId="1" fillId="9" borderId="6" xfId="0" applyFont="1" applyFill="1" applyBorder="1" applyAlignment="1">
      <alignment horizontal="left" vertical="center" wrapText="1"/>
    </xf>
    <xf numFmtId="0" fontId="0" fillId="0" borderId="19" xfId="0" applyBorder="1" applyAlignment="1">
      <alignment horizontal="left" vertical="center" wrapText="1"/>
    </xf>
    <xf numFmtId="0" fontId="0" fillId="0" borderId="19" xfId="0" applyBorder="1" applyAlignment="1">
      <alignment horizontal="right" vertical="center" wrapText="1"/>
    </xf>
    <xf numFmtId="0" fontId="0" fillId="0" borderId="15" xfId="0" applyBorder="1" applyAlignment="1">
      <alignment horizontal="left" vertical="center"/>
    </xf>
    <xf numFmtId="0" fontId="0" fillId="0" borderId="14" xfId="0" applyBorder="1" applyAlignment="1">
      <alignment horizontal="left" vertical="center"/>
    </xf>
    <xf numFmtId="0" fontId="1" fillId="12" borderId="26" xfId="0" applyFont="1" applyFill="1" applyBorder="1" applyAlignment="1">
      <alignment horizontal="left" vertical="center" wrapText="1"/>
    </xf>
    <xf numFmtId="0" fontId="0" fillId="0" borderId="5" xfId="0" applyBorder="1" applyAlignment="1">
      <alignment horizontal="right" vertical="center" wrapText="1"/>
    </xf>
    <xf numFmtId="0" fontId="1" fillId="12" borderId="6" xfId="0" applyFont="1" applyFill="1" applyBorder="1" applyAlignment="1">
      <alignment vertical="center" wrapText="1"/>
    </xf>
    <xf numFmtId="0" fontId="1" fillId="12" borderId="26" xfId="0" applyFont="1" applyFill="1" applyBorder="1" applyAlignment="1">
      <alignment vertical="center" wrapText="1"/>
    </xf>
    <xf numFmtId="0" fontId="0" fillId="0" borderId="23" xfId="0" applyBorder="1" applyAlignment="1">
      <alignment horizontal="center" vertical="center" wrapText="1"/>
    </xf>
    <xf numFmtId="0" fontId="0" fillId="0" borderId="12" xfId="0" applyBorder="1" applyAlignment="1">
      <alignment horizontal="left" vertical="center" wrapText="1"/>
    </xf>
    <xf numFmtId="0" fontId="0" fillId="0" borderId="23" xfId="0" applyBorder="1" applyAlignment="1">
      <alignment horizontal="left" vertical="center"/>
    </xf>
    <xf numFmtId="0" fontId="0" fillId="0" borderId="12" xfId="0" applyBorder="1" applyAlignment="1">
      <alignment horizontal="left" vertical="center"/>
    </xf>
    <xf numFmtId="0" fontId="0" fillId="11" borderId="13" xfId="0" applyFill="1" applyBorder="1" applyAlignment="1">
      <alignment horizontal="center" vertical="center"/>
    </xf>
    <xf numFmtId="0" fontId="0" fillId="11" borderId="1" xfId="0" applyFill="1" applyBorder="1" applyAlignment="1">
      <alignment horizontal="center" vertical="center"/>
    </xf>
    <xf numFmtId="0" fontId="1" fillId="13" borderId="25" xfId="0" applyFont="1" applyFill="1" applyBorder="1" applyAlignment="1">
      <alignment horizontal="left" vertical="center" wrapText="1"/>
    </xf>
    <xf numFmtId="0" fontId="0" fillId="11" borderId="15" xfId="0" applyFill="1" applyBorder="1" applyAlignment="1">
      <alignment horizontal="center" vertical="center"/>
    </xf>
    <xf numFmtId="0" fontId="0" fillId="11" borderId="14" xfId="0" applyFill="1" applyBorder="1" applyAlignment="1">
      <alignment horizontal="center" vertical="center"/>
    </xf>
    <xf numFmtId="1" fontId="3" fillId="0" borderId="0" xfId="1" applyNumberFormat="1" applyFont="1" applyAlignment="1">
      <alignment horizontal="center" vertical="center" wrapText="1"/>
    </xf>
    <xf numFmtId="1" fontId="0" fillId="0" borderId="0" xfId="1" applyNumberFormat="1" applyFont="1" applyAlignment="1">
      <alignment horizontal="center" vertical="center"/>
    </xf>
    <xf numFmtId="1" fontId="4" fillId="6" borderId="1" xfId="1" applyNumberFormat="1" applyFont="1" applyFill="1" applyBorder="1" applyAlignment="1">
      <alignment horizontal="center" vertical="center" wrapText="1"/>
    </xf>
    <xf numFmtId="0" fontId="1" fillId="12" borderId="5" xfId="1" applyNumberFormat="1" applyFont="1" applyFill="1" applyBorder="1" applyAlignment="1">
      <alignment horizontal="center" vertical="center" wrapText="1"/>
    </xf>
    <xf numFmtId="0" fontId="1" fillId="13" borderId="5" xfId="1" applyNumberFormat="1" applyFont="1" applyFill="1" applyBorder="1" applyAlignment="1">
      <alignment horizontal="center" vertical="center" wrapText="1"/>
    </xf>
    <xf numFmtId="0" fontId="1" fillId="9" borderId="19" xfId="1" applyNumberFormat="1" applyFont="1" applyFill="1" applyBorder="1" applyAlignment="1">
      <alignment horizontal="center" vertical="center" wrapText="1"/>
    </xf>
    <xf numFmtId="0" fontId="1" fillId="9" borderId="5" xfId="1" applyNumberFormat="1" applyFont="1" applyFill="1" applyBorder="1" applyAlignment="1">
      <alignment horizontal="center" vertical="center"/>
    </xf>
    <xf numFmtId="0" fontId="1" fillId="0" borderId="1" xfId="1" applyNumberFormat="1" applyFont="1" applyBorder="1" applyAlignment="1">
      <alignment horizontal="center" vertical="center" wrapText="1"/>
    </xf>
    <xf numFmtId="1" fontId="4" fillId="6" borderId="1" xfId="0" applyNumberFormat="1" applyFont="1" applyFill="1" applyBorder="1" applyAlignment="1">
      <alignment horizontal="center" vertical="center" wrapText="1"/>
    </xf>
    <xf numFmtId="0" fontId="0" fillId="0" borderId="12" xfId="0" applyBorder="1" applyAlignment="1">
      <alignment horizontal="center" vertical="center"/>
    </xf>
    <xf numFmtId="0" fontId="1" fillId="9" borderId="21" xfId="0" applyFont="1" applyFill="1" applyBorder="1" applyAlignment="1">
      <alignment vertical="center" wrapText="1"/>
    </xf>
    <xf numFmtId="0" fontId="1" fillId="9" borderId="19" xfId="0" applyFont="1" applyFill="1" applyBorder="1" applyAlignment="1">
      <alignment horizontal="center" vertical="center"/>
    </xf>
    <xf numFmtId="0" fontId="1" fillId="0" borderId="26" xfId="0" applyFont="1" applyBorder="1" applyAlignment="1">
      <alignment horizontal="right" vertical="center" wrapText="1"/>
    </xf>
    <xf numFmtId="0" fontId="0" fillId="0" borderId="9" xfId="0" applyBorder="1" applyAlignment="1">
      <alignment horizontal="left" vertical="center"/>
    </xf>
    <xf numFmtId="0" fontId="0" fillId="6" borderId="1" xfId="0" applyFill="1" applyBorder="1" applyAlignment="1">
      <alignment horizontal="center" vertical="center"/>
    </xf>
    <xf numFmtId="9" fontId="0" fillId="0" borderId="0" xfId="1" applyFont="1" applyBorder="1"/>
    <xf numFmtId="1" fontId="3" fillId="0" borderId="0" xfId="0" applyNumberFormat="1" applyFont="1" applyAlignment="1">
      <alignment horizontal="center" vertical="center" wrapText="1"/>
    </xf>
    <xf numFmtId="1" fontId="1" fillId="0" borderId="1" xfId="0" applyNumberFormat="1" applyFont="1" applyBorder="1" applyAlignment="1">
      <alignment horizontal="center" vertical="center" wrapText="1"/>
    </xf>
    <xf numFmtId="1" fontId="0" fillId="0" borderId="0" xfId="0" applyNumberFormat="1" applyAlignment="1">
      <alignment horizontal="center" vertical="center"/>
    </xf>
    <xf numFmtId="1" fontId="1" fillId="9" borderId="5" xfId="0" applyNumberFormat="1" applyFont="1" applyFill="1" applyBorder="1" applyAlignment="1">
      <alignment horizontal="center" vertical="center"/>
    </xf>
    <xf numFmtId="1" fontId="8" fillId="11" borderId="9" xfId="0" applyNumberFormat="1" applyFont="1" applyFill="1" applyBorder="1" applyAlignment="1">
      <alignment horizontal="center" vertical="center"/>
    </xf>
    <xf numFmtId="1" fontId="1" fillId="9" borderId="19" xfId="0" applyNumberFormat="1" applyFont="1" applyFill="1" applyBorder="1" applyAlignment="1">
      <alignment horizontal="center" vertical="center" wrapText="1"/>
    </xf>
    <xf numFmtId="1" fontId="4" fillId="6" borderId="5"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 fontId="1" fillId="13" borderId="5" xfId="0" applyNumberFormat="1" applyFont="1" applyFill="1" applyBorder="1" applyAlignment="1">
      <alignment horizontal="center" vertical="center" wrapText="1"/>
    </xf>
    <xf numFmtId="1" fontId="1" fillId="12" borderId="25" xfId="0" applyNumberFormat="1" applyFont="1" applyFill="1" applyBorder="1" applyAlignment="1">
      <alignment horizontal="center" vertical="center" wrapText="1"/>
    </xf>
    <xf numFmtId="9" fontId="3" fillId="0" borderId="0" xfId="1" applyFont="1" applyAlignment="1">
      <alignment horizontal="left" vertical="center" wrapText="1"/>
    </xf>
    <xf numFmtId="9" fontId="0" fillId="0" borderId="0" xfId="1" applyFont="1" applyAlignment="1">
      <alignment horizontal="left" vertical="center"/>
    </xf>
    <xf numFmtId="9" fontId="1" fillId="9" borderId="5" xfId="1" applyFont="1" applyFill="1" applyBorder="1" applyAlignment="1">
      <alignment horizontal="left" vertical="center"/>
    </xf>
    <xf numFmtId="9" fontId="0" fillId="0" borderId="0" xfId="1" applyFont="1" applyAlignment="1">
      <alignment horizontal="left" vertical="center" wrapText="1"/>
    </xf>
    <xf numFmtId="9" fontId="1" fillId="13" borderId="5" xfId="1" applyFont="1" applyFill="1" applyBorder="1" applyAlignment="1">
      <alignment horizontal="center" vertical="center"/>
    </xf>
    <xf numFmtId="9" fontId="1" fillId="12" borderId="25" xfId="1" applyFont="1" applyFill="1" applyBorder="1" applyAlignment="1">
      <alignment horizontal="center" vertical="center"/>
    </xf>
    <xf numFmtId="9" fontId="0" fillId="11" borderId="4" xfId="1" applyFont="1" applyFill="1" applyBorder="1" applyAlignment="1">
      <alignment horizontal="center" vertical="center"/>
    </xf>
    <xf numFmtId="0" fontId="1" fillId="9" borderId="5" xfId="1" applyNumberFormat="1" applyFont="1" applyFill="1" applyBorder="1" applyAlignment="1">
      <alignment horizontal="left" vertical="center"/>
    </xf>
    <xf numFmtId="0" fontId="8" fillId="11" borderId="9" xfId="1" applyNumberFormat="1" applyFont="1" applyFill="1" applyBorder="1" applyAlignment="1">
      <alignment horizontal="left" vertical="center"/>
    </xf>
    <xf numFmtId="1" fontId="1" fillId="12" borderId="5" xfId="0" applyNumberFormat="1" applyFont="1" applyFill="1" applyBorder="1" applyAlignment="1">
      <alignment horizontal="center" vertical="center" wrapText="1"/>
    </xf>
    <xf numFmtId="9" fontId="3" fillId="0" borderId="0" xfId="1" applyFont="1" applyAlignment="1">
      <alignment horizontal="center" vertical="center" wrapText="1"/>
    </xf>
    <xf numFmtId="9" fontId="0" fillId="0" borderId="0" xfId="1" applyFont="1" applyAlignment="1">
      <alignment horizontal="center" vertical="center"/>
    </xf>
    <xf numFmtId="9" fontId="0" fillId="0" borderId="23" xfId="1" applyFont="1" applyBorder="1" applyAlignment="1">
      <alignment horizontal="center" vertical="center" wrapText="1"/>
    </xf>
    <xf numFmtId="9" fontId="0" fillId="0" borderId="0" xfId="1" applyFont="1" applyAlignment="1">
      <alignment horizontal="center" vertical="center" wrapText="1"/>
    </xf>
    <xf numFmtId="9" fontId="0" fillId="11" borderId="12" xfId="1" applyFont="1" applyFill="1" applyBorder="1" applyAlignment="1">
      <alignment horizontal="center" vertical="center"/>
    </xf>
    <xf numFmtId="9" fontId="1" fillId="12" borderId="5" xfId="1" applyFont="1" applyFill="1" applyBorder="1" applyAlignment="1">
      <alignment horizontal="center" vertical="center"/>
    </xf>
    <xf numFmtId="9" fontId="0" fillId="11" borderId="1" xfId="1" applyFont="1" applyFill="1" applyBorder="1" applyAlignment="1">
      <alignment horizontal="center" vertical="center"/>
    </xf>
    <xf numFmtId="9" fontId="0" fillId="11" borderId="13" xfId="1" applyFont="1" applyFill="1" applyBorder="1" applyAlignment="1">
      <alignment horizontal="center" vertical="center"/>
    </xf>
    <xf numFmtId="0" fontId="1" fillId="9" borderId="5" xfId="0" applyFont="1" applyFill="1" applyBorder="1" applyAlignment="1">
      <alignment vertical="center" wrapText="1"/>
    </xf>
    <xf numFmtId="0" fontId="1" fillId="13" borderId="5" xfId="0" applyFont="1" applyFill="1" applyBorder="1" applyAlignment="1">
      <alignment vertical="center" wrapText="1"/>
    </xf>
    <xf numFmtId="9" fontId="0" fillId="0" borderId="0" xfId="1" applyFont="1" applyAlignment="1">
      <alignment vertical="center"/>
    </xf>
    <xf numFmtId="9" fontId="0" fillId="0" borderId="23" xfId="1" applyFont="1" applyBorder="1" applyAlignment="1">
      <alignment horizontal="left" vertical="center" wrapText="1"/>
    </xf>
    <xf numFmtId="0" fontId="14" fillId="0" borderId="14" xfId="2" applyBorder="1" applyAlignment="1">
      <alignment vertical="center" wrapText="1"/>
    </xf>
    <xf numFmtId="1" fontId="0" fillId="0" borderId="0" xfId="0" applyNumberFormat="1" applyAlignment="1">
      <alignment vertical="center"/>
    </xf>
    <xf numFmtId="0" fontId="0" fillId="0" borderId="2" xfId="0" applyBorder="1"/>
    <xf numFmtId="1" fontId="0" fillId="11" borderId="13" xfId="0" applyNumberFormat="1" applyFill="1" applyBorder="1" applyAlignment="1">
      <alignment horizontal="center" vertical="center"/>
    </xf>
    <xf numFmtId="9" fontId="8" fillId="11" borderId="9" xfId="1" applyFont="1" applyFill="1" applyBorder="1" applyAlignment="1">
      <alignment horizontal="left" vertical="center"/>
    </xf>
    <xf numFmtId="0" fontId="14" fillId="0" borderId="1" xfId="2" applyBorder="1" applyAlignment="1">
      <alignment vertical="center" wrapText="1"/>
    </xf>
    <xf numFmtId="0" fontId="14" fillId="0" borderId="1" xfId="2" applyBorder="1" applyAlignment="1">
      <alignment horizontal="left" vertical="center" wrapText="1"/>
    </xf>
    <xf numFmtId="14" fontId="0" fillId="0" borderId="0" xfId="0" applyNumberFormat="1"/>
    <xf numFmtId="9" fontId="0" fillId="11" borderId="15" xfId="1" applyFont="1" applyFill="1" applyBorder="1" applyAlignment="1">
      <alignment horizontal="center" vertical="center"/>
    </xf>
    <xf numFmtId="14" fontId="0" fillId="0" borderId="5" xfId="0" applyNumberFormat="1" applyBorder="1" applyAlignment="1">
      <alignment horizontal="center" vertical="center"/>
    </xf>
    <xf numFmtId="2" fontId="0" fillId="0" borderId="0" xfId="1" applyNumberFormat="1" applyFont="1" applyBorder="1"/>
    <xf numFmtId="0" fontId="1" fillId="25" borderId="32" xfId="0" applyFont="1" applyFill="1" applyBorder="1" applyAlignment="1">
      <alignment horizontal="center" vertical="center"/>
    </xf>
    <xf numFmtId="0" fontId="0" fillId="0" borderId="6" xfId="0" applyBorder="1" applyAlignment="1">
      <alignment horizontal="left" vertical="center"/>
    </xf>
    <xf numFmtId="0" fontId="1" fillId="0" borderId="0" xfId="0" applyFont="1" applyAlignment="1">
      <alignment horizontal="left" vertical="center"/>
    </xf>
    <xf numFmtId="2" fontId="0" fillId="0" borderId="0" xfId="0" applyNumberFormat="1" applyAlignment="1">
      <alignment horizontal="center" vertical="center" wrapText="1"/>
    </xf>
    <xf numFmtId="2" fontId="0" fillId="0" borderId="0" xfId="0" applyNumberFormat="1" applyAlignment="1">
      <alignment horizontal="center" vertical="center"/>
    </xf>
    <xf numFmtId="0" fontId="7" fillId="14" borderId="0" xfId="0" applyFont="1" applyFill="1"/>
    <xf numFmtId="0" fontId="0" fillId="0" borderId="0" xfId="0" applyAlignment="1">
      <alignment wrapText="1"/>
    </xf>
    <xf numFmtId="0" fontId="13" fillId="15" borderId="0" xfId="0" applyFont="1" applyFill="1"/>
    <xf numFmtId="0" fontId="13" fillId="16" borderId="0" xfId="0" applyFont="1" applyFill="1"/>
    <xf numFmtId="0" fontId="5" fillId="0" borderId="0" xfId="0" applyFont="1"/>
    <xf numFmtId="0" fontId="13" fillId="17" borderId="0" xfId="0" applyFont="1" applyFill="1"/>
    <xf numFmtId="0" fontId="13" fillId="18" borderId="0" xfId="0" applyFont="1" applyFill="1"/>
    <xf numFmtId="0" fontId="13" fillId="19" borderId="0" xfId="0" applyFont="1" applyFill="1"/>
    <xf numFmtId="0" fontId="13" fillId="20" borderId="0" xfId="0" applyFont="1" applyFill="1"/>
    <xf numFmtId="0" fontId="0" fillId="10" borderId="0" xfId="0" applyFill="1"/>
    <xf numFmtId="0" fontId="7" fillId="22" borderId="0" xfId="0" applyFont="1" applyFill="1"/>
    <xf numFmtId="0" fontId="7" fillId="23" borderId="0" xfId="0" applyFont="1" applyFill="1"/>
    <xf numFmtId="0" fontId="0" fillId="24" borderId="0" xfId="0" applyFill="1"/>
    <xf numFmtId="0" fontId="7" fillId="26" borderId="0" xfId="0" applyFont="1" applyFill="1"/>
    <xf numFmtId="0" fontId="0" fillId="25" borderId="0" xfId="0" applyFill="1"/>
    <xf numFmtId="0" fontId="17" fillId="6" borderId="0" xfId="0" applyFont="1" applyFill="1" applyAlignment="1">
      <alignment vertical="center" wrapText="1"/>
    </xf>
    <xf numFmtId="14" fontId="0" fillId="0" borderId="1" xfId="0" applyNumberFormat="1" applyBorder="1" applyAlignment="1">
      <alignment horizontal="center" vertical="center"/>
    </xf>
    <xf numFmtId="49" fontId="0" fillId="0" borderId="1" xfId="0" applyNumberFormat="1" applyBorder="1" applyAlignment="1">
      <alignment horizontal="center" vertical="center"/>
    </xf>
    <xf numFmtId="0" fontId="0" fillId="0" borderId="7" xfId="0" applyBorder="1" applyAlignment="1">
      <alignment horizontal="left" vertical="center"/>
    </xf>
    <xf numFmtId="49" fontId="0" fillId="0" borderId="5" xfId="1" applyNumberFormat="1" applyFont="1" applyBorder="1" applyAlignment="1">
      <alignment horizontal="center" vertical="center"/>
    </xf>
    <xf numFmtId="0" fontId="1" fillId="25" borderId="39" xfId="0" applyFont="1" applyFill="1" applyBorder="1" applyAlignment="1">
      <alignment horizontal="left" vertical="center" wrapText="1"/>
    </xf>
    <xf numFmtId="0" fontId="1" fillId="25" borderId="40" xfId="0" applyFont="1" applyFill="1" applyBorder="1" applyAlignment="1">
      <alignment horizontal="left" vertical="center"/>
    </xf>
    <xf numFmtId="0" fontId="1" fillId="25" borderId="40" xfId="0" applyFont="1" applyFill="1" applyBorder="1" applyAlignment="1">
      <alignment horizontal="left" vertical="center" wrapText="1"/>
    </xf>
    <xf numFmtId="2" fontId="1" fillId="25" borderId="40" xfId="0" applyNumberFormat="1" applyFont="1" applyFill="1" applyBorder="1" applyAlignment="1">
      <alignment horizontal="center" vertical="center"/>
    </xf>
    <xf numFmtId="0" fontId="2" fillId="0" borderId="1" xfId="0" applyFont="1" applyBorder="1" applyAlignment="1">
      <alignment wrapText="1"/>
    </xf>
    <xf numFmtId="0" fontId="0" fillId="0" borderId="16" xfId="0" applyBorder="1"/>
    <xf numFmtId="0" fontId="0" fillId="28" borderId="0" xfId="0" applyFill="1"/>
    <xf numFmtId="14" fontId="0" fillId="3" borderId="1" xfId="0" applyNumberFormat="1" applyFill="1" applyBorder="1" applyAlignment="1" applyProtection="1">
      <alignment horizontal="center" vertical="center" wrapText="1"/>
      <protection locked="0"/>
    </xf>
    <xf numFmtId="1" fontId="4" fillId="3" borderId="5" xfId="0" applyNumberFormat="1" applyFont="1" applyFill="1" applyBorder="1" applyAlignment="1" applyProtection="1">
      <alignment horizontal="center" vertical="center"/>
      <protection locked="0"/>
    </xf>
    <xf numFmtId="0" fontId="0" fillId="3" borderId="1"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1" fontId="0" fillId="3" borderId="1" xfId="0" applyNumberFormat="1" applyFill="1" applyBorder="1" applyAlignment="1" applyProtection="1">
      <alignment horizontal="center" vertical="center"/>
      <protection locked="0"/>
    </xf>
    <xf numFmtId="1" fontId="0" fillId="3" borderId="15" xfId="0" applyNumberFormat="1" applyFill="1" applyBorder="1" applyAlignment="1" applyProtection="1">
      <alignment horizontal="center" vertical="center"/>
      <protection locked="0"/>
    </xf>
    <xf numFmtId="0" fontId="0" fillId="3" borderId="15" xfId="0" applyFill="1" applyBorder="1" applyAlignment="1" applyProtection="1">
      <alignment horizontal="left" vertical="center"/>
      <protection locked="0"/>
    </xf>
    <xf numFmtId="2" fontId="4" fillId="3" borderId="5" xfId="0" applyNumberFormat="1" applyFont="1" applyFill="1" applyBorder="1" applyAlignment="1" applyProtection="1">
      <alignment horizontal="center" vertical="center"/>
      <protection locked="0"/>
    </xf>
    <xf numFmtId="2" fontId="4" fillId="3" borderId="1" xfId="0" applyNumberFormat="1" applyFont="1" applyFill="1" applyBorder="1" applyAlignment="1" applyProtection="1">
      <alignment horizontal="center" vertical="center"/>
      <protection locked="0"/>
    </xf>
    <xf numFmtId="2" fontId="4" fillId="3" borderId="4" xfId="0" applyNumberFormat="1" applyFont="1" applyFill="1" applyBorder="1" applyAlignment="1" applyProtection="1">
      <alignment horizontal="center" vertical="center"/>
      <protection locked="0"/>
    </xf>
    <xf numFmtId="0" fontId="0" fillId="3" borderId="4" xfId="0" applyFill="1" applyBorder="1" applyAlignment="1" applyProtection="1">
      <alignment horizontal="left" vertical="center"/>
      <protection locked="0"/>
    </xf>
    <xf numFmtId="0" fontId="0" fillId="3" borderId="5" xfId="0" applyFill="1" applyBorder="1" applyAlignment="1" applyProtection="1">
      <alignment vertical="center" wrapText="1"/>
      <protection locked="0"/>
    </xf>
    <xf numFmtId="1" fontId="0" fillId="3" borderId="5" xfId="0" applyNumberFormat="1" applyFill="1" applyBorder="1" applyAlignment="1" applyProtection="1">
      <alignment horizontal="center" vertical="center"/>
      <protection locked="0"/>
    </xf>
    <xf numFmtId="0" fontId="0" fillId="3" borderId="1" xfId="0" applyFill="1" applyBorder="1" applyAlignment="1" applyProtection="1">
      <alignment vertical="center" wrapText="1"/>
      <protection locked="0"/>
    </xf>
    <xf numFmtId="1" fontId="0" fillId="3" borderId="10" xfId="0" applyNumberFormat="1" applyFill="1" applyBorder="1" applyAlignment="1" applyProtection="1">
      <alignment horizontal="center" vertical="center" wrapText="1"/>
      <protection locked="0"/>
    </xf>
    <xf numFmtId="1" fontId="0" fillId="3" borderId="13" xfId="0" applyNumberFormat="1" applyFill="1" applyBorder="1" applyAlignment="1" applyProtection="1">
      <alignment horizontal="center" vertical="center"/>
      <protection locked="0"/>
    </xf>
    <xf numFmtId="1" fontId="0" fillId="3" borderId="10" xfId="0" applyNumberFormat="1" applyFill="1" applyBorder="1" applyAlignment="1" applyProtection="1">
      <alignment horizontal="center" vertical="center"/>
      <protection locked="0"/>
    </xf>
    <xf numFmtId="0" fontId="0" fillId="3" borderId="13" xfId="0" applyFill="1" applyBorder="1" applyAlignment="1" applyProtection="1">
      <alignment vertical="center" wrapText="1"/>
      <protection locked="0"/>
    </xf>
    <xf numFmtId="0" fontId="0" fillId="3" borderId="10" xfId="0" applyFill="1" applyBorder="1" applyAlignment="1" applyProtection="1">
      <alignment vertical="center" wrapText="1"/>
      <protection locked="0"/>
    </xf>
    <xf numFmtId="0" fontId="0" fillId="3" borderId="13" xfId="0" applyFill="1" applyBorder="1" applyAlignment="1" applyProtection="1">
      <alignment horizontal="left" vertical="center"/>
      <protection locked="0"/>
    </xf>
    <xf numFmtId="0" fontId="0" fillId="3" borderId="13" xfId="0" applyFill="1" applyBorder="1" applyAlignment="1" applyProtection="1">
      <alignment horizontal="left" vertical="center" wrapText="1"/>
      <protection locked="0"/>
    </xf>
    <xf numFmtId="0" fontId="0" fillId="3" borderId="10" xfId="0" applyFill="1" applyBorder="1" applyAlignment="1" applyProtection="1">
      <alignment horizontal="left" vertical="center" wrapText="1"/>
      <protection locked="0"/>
    </xf>
    <xf numFmtId="1" fontId="0" fillId="6" borderId="5" xfId="0" applyNumberFormat="1" applyFill="1" applyBorder="1" applyAlignment="1">
      <alignment horizontal="center" vertical="center" wrapText="1"/>
    </xf>
    <xf numFmtId="9" fontId="0" fillId="3" borderId="5" xfId="1" applyFont="1" applyFill="1" applyBorder="1" applyAlignment="1" applyProtection="1">
      <alignment horizontal="left" vertical="center"/>
      <protection locked="0"/>
    </xf>
    <xf numFmtId="9" fontId="0" fillId="3" borderId="1" xfId="1" applyFont="1" applyFill="1" applyBorder="1" applyAlignment="1" applyProtection="1">
      <alignment horizontal="left" vertical="center"/>
      <protection locked="0"/>
    </xf>
    <xf numFmtId="0" fontId="0" fillId="3" borderId="1" xfId="0" applyFill="1" applyBorder="1" applyAlignment="1" applyProtection="1">
      <alignment horizontal="left" vertical="center" wrapText="1"/>
      <protection locked="0"/>
    </xf>
    <xf numFmtId="1" fontId="0" fillId="3" borderId="1" xfId="0" applyNumberFormat="1" applyFill="1" applyBorder="1" applyAlignment="1" applyProtection="1">
      <alignment horizontal="center" vertical="center" wrapText="1"/>
      <protection locked="0"/>
    </xf>
    <xf numFmtId="1" fontId="0" fillId="3" borderId="19" xfId="0" applyNumberFormat="1" applyFill="1" applyBorder="1" applyAlignment="1" applyProtection="1">
      <alignment horizontal="center" vertical="center" wrapText="1"/>
      <protection locked="0"/>
    </xf>
    <xf numFmtId="1" fontId="0" fillId="3" borderId="13" xfId="0" applyNumberFormat="1" applyFill="1" applyBorder="1" applyAlignment="1" applyProtection="1">
      <alignment horizontal="center" vertical="center" wrapText="1"/>
      <protection locked="0"/>
    </xf>
    <xf numFmtId="9" fontId="0" fillId="3" borderId="13" xfId="1" applyFont="1" applyFill="1" applyBorder="1" applyAlignment="1" applyProtection="1">
      <alignment horizontal="center" vertical="center"/>
      <protection locked="0"/>
    </xf>
    <xf numFmtId="0" fontId="0" fillId="3" borderId="14" xfId="0" applyFill="1" applyBorder="1" applyAlignment="1" applyProtection="1">
      <alignment vertical="center"/>
      <protection locked="0"/>
    </xf>
    <xf numFmtId="1" fontId="0" fillId="3" borderId="10" xfId="0" applyNumberFormat="1" applyFill="1" applyBorder="1" applyAlignment="1" applyProtection="1">
      <alignment horizontal="center" vertical="center" wrapText="1"/>
      <protection locked="0" hidden="1"/>
    </xf>
    <xf numFmtId="10" fontId="0" fillId="0" borderId="0" xfId="1" applyNumberFormat="1" applyFont="1" applyBorder="1"/>
    <xf numFmtId="10" fontId="0" fillId="0" borderId="0" xfId="1" applyNumberFormat="1" applyFont="1" applyFill="1" applyBorder="1"/>
    <xf numFmtId="14" fontId="0" fillId="3" borderId="1" xfId="0" applyNumberFormat="1" applyFill="1" applyBorder="1" applyAlignment="1" applyProtection="1">
      <alignment horizontal="center" vertical="center"/>
      <protection locked="0"/>
    </xf>
    <xf numFmtId="49" fontId="0" fillId="3" borderId="1" xfId="0" applyNumberFormat="1" applyFill="1" applyBorder="1" applyAlignment="1" applyProtection="1">
      <alignment horizontal="center" vertical="center"/>
      <protection locked="0"/>
    </xf>
    <xf numFmtId="0" fontId="0" fillId="3" borderId="7" xfId="0" applyFill="1" applyBorder="1" applyAlignment="1" applyProtection="1">
      <alignment horizontal="left" vertical="center"/>
      <protection locked="0"/>
    </xf>
    <xf numFmtId="0" fontId="0" fillId="3" borderId="5" xfId="1" applyNumberFormat="1" applyFont="1" applyFill="1" applyBorder="1" applyAlignment="1" applyProtection="1">
      <alignment horizontal="left" vertical="center"/>
      <protection locked="0"/>
    </xf>
    <xf numFmtId="1" fontId="0" fillId="3" borderId="4" xfId="0" applyNumberFormat="1" applyFill="1" applyBorder="1" applyAlignment="1" applyProtection="1">
      <alignment horizontal="center" vertical="center"/>
      <protection locked="0"/>
    </xf>
    <xf numFmtId="0" fontId="4" fillId="3" borderId="4" xfId="0" applyFont="1" applyFill="1" applyBorder="1" applyAlignment="1" applyProtection="1">
      <alignment horizontal="left" vertical="center"/>
      <protection locked="0"/>
    </xf>
    <xf numFmtId="0" fontId="0" fillId="3" borderId="1" xfId="1" applyNumberFormat="1" applyFont="1" applyFill="1" applyBorder="1" applyAlignment="1" applyProtection="1">
      <alignment horizontal="left" vertical="center"/>
      <protection locked="0"/>
    </xf>
    <xf numFmtId="0" fontId="0" fillId="3" borderId="4" xfId="1" applyNumberFormat="1" applyFont="1" applyFill="1" applyBorder="1" applyAlignment="1" applyProtection="1">
      <alignment horizontal="left" vertical="center"/>
      <protection locked="0"/>
    </xf>
    <xf numFmtId="1" fontId="0" fillId="3" borderId="15" xfId="0" applyNumberFormat="1" applyFill="1" applyBorder="1" applyAlignment="1" applyProtection="1">
      <alignment horizontal="center" vertical="center" wrapText="1"/>
      <protection locked="0" hidden="1"/>
    </xf>
    <xf numFmtId="1" fontId="0" fillId="3" borderId="10" xfId="0" applyNumberFormat="1" applyFill="1" applyBorder="1" applyAlignment="1" applyProtection="1">
      <alignment horizontal="center" vertical="center"/>
      <protection locked="0" hidden="1"/>
    </xf>
    <xf numFmtId="1" fontId="0" fillId="3" borderId="11" xfId="0" applyNumberFormat="1" applyFill="1" applyBorder="1" applyAlignment="1" applyProtection="1">
      <alignment horizontal="center" vertical="center"/>
      <protection locked="0"/>
    </xf>
    <xf numFmtId="0" fontId="0" fillId="3" borderId="3" xfId="0" applyFill="1" applyBorder="1" applyAlignment="1" applyProtection="1">
      <alignment horizontal="left" vertical="center"/>
      <protection locked="0"/>
    </xf>
    <xf numFmtId="0" fontId="0" fillId="3" borderId="3" xfId="0" applyFill="1" applyBorder="1" applyAlignment="1" applyProtection="1">
      <alignment vertical="center"/>
      <protection locked="0"/>
    </xf>
    <xf numFmtId="1" fontId="0" fillId="3" borderId="14" xfId="0" applyNumberFormat="1" applyFill="1" applyBorder="1" applyAlignment="1" applyProtection="1">
      <alignment horizontal="center" vertical="center" wrapText="1"/>
      <protection locked="0"/>
    </xf>
    <xf numFmtId="1" fontId="0" fillId="3" borderId="15" xfId="0" applyNumberFormat="1" applyFill="1" applyBorder="1" applyAlignment="1" applyProtection="1">
      <alignment horizontal="center" vertical="center" wrapText="1"/>
      <protection locked="0"/>
    </xf>
    <xf numFmtId="0" fontId="0" fillId="3" borderId="10" xfId="0" applyFill="1" applyBorder="1" applyAlignment="1" applyProtection="1">
      <alignment horizontal="center" vertical="center"/>
      <protection locked="0"/>
    </xf>
    <xf numFmtId="1" fontId="0" fillId="3" borderId="5" xfId="0" applyNumberFormat="1" applyFill="1" applyBorder="1" applyAlignment="1" applyProtection="1">
      <alignment horizontal="center" vertical="center" wrapText="1"/>
      <protection locked="0"/>
    </xf>
    <xf numFmtId="0" fontId="0" fillId="3" borderId="1" xfId="0" applyFill="1" applyBorder="1" applyAlignment="1" applyProtection="1">
      <alignment vertical="center"/>
      <protection locked="0"/>
    </xf>
    <xf numFmtId="0" fontId="0" fillId="3" borderId="15" xfId="0" applyFill="1" applyBorder="1" applyAlignment="1" applyProtection="1">
      <alignment vertical="center"/>
      <protection locked="0"/>
    </xf>
    <xf numFmtId="1" fontId="0" fillId="3" borderId="29" xfId="0" applyNumberFormat="1" applyFill="1" applyBorder="1" applyAlignment="1" applyProtection="1">
      <alignment horizontal="center" vertical="center"/>
      <protection locked="0"/>
    </xf>
    <xf numFmtId="1" fontId="0" fillId="3" borderId="5" xfId="1" applyNumberFormat="1" applyFont="1" applyFill="1" applyBorder="1" applyAlignment="1" applyProtection="1">
      <alignment horizontal="center" vertical="center"/>
      <protection locked="0"/>
    </xf>
    <xf numFmtId="1" fontId="0" fillId="3" borderId="1" xfId="1" applyNumberFormat="1" applyFont="1" applyFill="1" applyBorder="1" applyAlignment="1" applyProtection="1">
      <alignment horizontal="center" vertical="center"/>
      <protection locked="0"/>
    </xf>
    <xf numFmtId="1" fontId="0" fillId="3" borderId="1" xfId="1" applyNumberFormat="1" applyFont="1" applyFill="1" applyBorder="1" applyAlignment="1" applyProtection="1">
      <alignment horizontal="center" vertical="center" wrapText="1"/>
      <protection locked="0"/>
    </xf>
    <xf numFmtId="1" fontId="0" fillId="3" borderId="19" xfId="1" applyNumberFormat="1" applyFont="1" applyFill="1" applyBorder="1" applyAlignment="1" applyProtection="1">
      <alignment horizontal="center" vertical="center" wrapText="1"/>
      <protection locked="0"/>
    </xf>
    <xf numFmtId="1" fontId="0" fillId="3" borderId="13" xfId="1" applyNumberFormat="1" applyFont="1" applyFill="1" applyBorder="1" applyAlignment="1" applyProtection="1">
      <alignment horizontal="center" vertical="center"/>
      <protection locked="0"/>
    </xf>
    <xf numFmtId="1" fontId="0" fillId="3" borderId="10" xfId="1" applyNumberFormat="1" applyFont="1" applyFill="1" applyBorder="1" applyAlignment="1" applyProtection="1">
      <alignment horizontal="center" vertical="center"/>
      <protection locked="0"/>
    </xf>
    <xf numFmtId="1" fontId="0" fillId="3" borderId="10" xfId="1" applyNumberFormat="1" applyFont="1" applyFill="1" applyBorder="1" applyAlignment="1" applyProtection="1">
      <alignment horizontal="center" vertical="center" wrapText="1"/>
      <protection locked="0" hidden="1"/>
    </xf>
    <xf numFmtId="1" fontId="0" fillId="3" borderId="10" xfId="1" applyNumberFormat="1" applyFont="1" applyFill="1" applyBorder="1" applyAlignment="1" applyProtection="1">
      <alignment horizontal="center" vertical="center"/>
      <protection locked="0" hidden="1"/>
    </xf>
    <xf numFmtId="1" fontId="0" fillId="3" borderId="12" xfId="1" applyNumberFormat="1" applyFont="1" applyFill="1" applyBorder="1" applyAlignment="1" applyProtection="1">
      <alignment horizontal="center" vertical="center"/>
      <protection locked="0"/>
    </xf>
    <xf numFmtId="0" fontId="0" fillId="3" borderId="12" xfId="0" applyFill="1" applyBorder="1" applyAlignment="1" applyProtection="1">
      <alignment horizontal="left" vertical="center"/>
      <protection locked="0"/>
    </xf>
    <xf numFmtId="0" fontId="0" fillId="3" borderId="1" xfId="1" applyNumberFormat="1" applyFont="1" applyFill="1" applyBorder="1" applyAlignment="1" applyProtection="1">
      <alignment horizontal="center" vertical="center"/>
      <protection locked="0"/>
    </xf>
    <xf numFmtId="1" fontId="0" fillId="3" borderId="11" xfId="0" applyNumberFormat="1" applyFill="1" applyBorder="1" applyAlignment="1" applyProtection="1">
      <alignment horizontal="center" vertical="center" wrapText="1"/>
      <protection locked="0"/>
    </xf>
    <xf numFmtId="1" fontId="0" fillId="3" borderId="12" xfId="0" applyNumberFormat="1" applyFill="1" applyBorder="1" applyAlignment="1" applyProtection="1">
      <alignment horizontal="center" vertical="center" wrapText="1"/>
      <protection locked="0"/>
    </xf>
    <xf numFmtId="0" fontId="0" fillId="3" borderId="12" xfId="0" applyFill="1" applyBorder="1" applyAlignment="1" applyProtection="1">
      <alignment vertical="center" wrapText="1"/>
      <protection locked="0"/>
    </xf>
    <xf numFmtId="0" fontId="0" fillId="3" borderId="13" xfId="0" applyFill="1" applyBorder="1" applyAlignment="1" applyProtection="1">
      <alignment vertical="center"/>
      <protection locked="0"/>
    </xf>
    <xf numFmtId="1" fontId="0" fillId="3" borderId="13" xfId="0" applyNumberFormat="1" applyFill="1" applyBorder="1" applyAlignment="1" applyProtection="1">
      <alignment horizontal="center" vertical="center" wrapText="1"/>
      <protection locked="0" hidden="1"/>
    </xf>
    <xf numFmtId="0" fontId="0" fillId="6" borderId="1" xfId="0" applyFill="1" applyBorder="1" applyAlignment="1">
      <alignment horizontal="left" vertical="center"/>
    </xf>
    <xf numFmtId="0" fontId="0" fillId="3" borderId="0" xfId="0" applyFill="1" applyAlignment="1" applyProtection="1">
      <alignment horizontal="left" vertical="center"/>
      <protection locked="0"/>
    </xf>
    <xf numFmtId="1" fontId="0" fillId="3" borderId="11" xfId="0" applyNumberFormat="1" applyFill="1" applyBorder="1" applyAlignment="1" applyProtection="1">
      <alignment horizontal="center" vertical="center" wrapText="1"/>
      <protection locked="0" hidden="1"/>
    </xf>
    <xf numFmtId="1" fontId="0" fillId="3" borderId="13" xfId="0" applyNumberFormat="1" applyFill="1" applyBorder="1" applyAlignment="1" applyProtection="1">
      <alignment horizontal="center" vertical="center"/>
      <protection locked="0" hidden="1"/>
    </xf>
    <xf numFmtId="1" fontId="0" fillId="3" borderId="1" xfId="0" applyNumberFormat="1" applyFill="1" applyBorder="1" applyAlignment="1" applyProtection="1">
      <alignment horizontal="center" vertical="center"/>
      <protection locked="0" hidden="1"/>
    </xf>
    <xf numFmtId="0" fontId="0" fillId="3" borderId="1" xfId="0" applyFill="1" applyBorder="1" applyAlignment="1" applyProtection="1">
      <alignment horizontal="center" vertical="center" wrapText="1"/>
      <protection locked="0"/>
    </xf>
    <xf numFmtId="0" fontId="0" fillId="3" borderId="19" xfId="0" applyFill="1" applyBorder="1" applyAlignment="1" applyProtection="1">
      <alignment horizontal="center" vertical="center" wrapText="1"/>
      <protection locked="0"/>
    </xf>
    <xf numFmtId="0" fontId="0" fillId="3" borderId="1"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10" xfId="0" applyFill="1" applyBorder="1" applyAlignment="1" applyProtection="1">
      <alignment horizontal="center" vertical="center" wrapText="1"/>
      <protection locked="0" hidden="1"/>
    </xf>
    <xf numFmtId="0" fontId="0" fillId="3" borderId="10" xfId="0" applyFill="1" applyBorder="1" applyAlignment="1" applyProtection="1">
      <alignment horizontal="center" vertical="center"/>
      <protection locked="0" hidden="1"/>
    </xf>
    <xf numFmtId="0" fontId="0" fillId="3" borderId="1" xfId="0" applyFill="1" applyBorder="1" applyAlignment="1" applyProtection="1">
      <alignment horizontal="center" vertical="center"/>
      <protection locked="0" hidden="1"/>
    </xf>
    <xf numFmtId="0" fontId="0" fillId="3" borderId="13" xfId="0" applyFill="1" applyBorder="1" applyAlignment="1" applyProtection="1">
      <alignment horizontal="center" vertical="center"/>
      <protection locked="0" hidden="1"/>
    </xf>
    <xf numFmtId="0" fontId="0" fillId="3" borderId="5"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hidden="1"/>
    </xf>
    <xf numFmtId="0" fontId="21" fillId="3" borderId="1" xfId="0" applyFont="1" applyFill="1" applyBorder="1" applyAlignment="1" applyProtection="1">
      <alignment horizontal="left" vertical="center"/>
      <protection locked="0"/>
    </xf>
    <xf numFmtId="0" fontId="22" fillId="0" borderId="1" xfId="0" applyFont="1" applyBorder="1" applyAlignment="1">
      <alignment horizontal="left" vertical="center"/>
    </xf>
    <xf numFmtId="0" fontId="24" fillId="0" borderId="0" xfId="0" applyFont="1" applyAlignment="1">
      <alignment horizontal="center" vertical="center"/>
    </xf>
    <xf numFmtId="0" fontId="24" fillId="0" borderId="16" xfId="0" applyFont="1" applyBorder="1" applyAlignment="1">
      <alignment horizontal="center" vertical="center"/>
    </xf>
    <xf numFmtId="0" fontId="27" fillId="3" borderId="1" xfId="0" applyFont="1" applyFill="1" applyBorder="1" applyAlignment="1" applyProtection="1">
      <alignment horizontal="center" vertical="center"/>
      <protection locked="0"/>
    </xf>
    <xf numFmtId="0" fontId="22" fillId="0" borderId="0" xfId="0" applyFont="1" applyAlignment="1">
      <alignment horizontal="left" vertical="center"/>
    </xf>
    <xf numFmtId="0" fontId="22" fillId="0" borderId="16" xfId="0" applyFont="1" applyBorder="1" applyAlignment="1">
      <alignment horizontal="left" vertical="center"/>
    </xf>
    <xf numFmtId="0" fontId="33" fillId="0" borderId="0" xfId="2" applyFont="1" applyBorder="1" applyAlignment="1">
      <alignment horizontal="left" vertical="center"/>
    </xf>
    <xf numFmtId="0" fontId="14" fillId="0" borderId="0" xfId="2" applyBorder="1" applyAlignment="1">
      <alignment horizontal="left" vertical="center"/>
    </xf>
    <xf numFmtId="0" fontId="14" fillId="0" borderId="16" xfId="2" applyBorder="1" applyAlignment="1">
      <alignment horizontal="left" vertical="center"/>
    </xf>
    <xf numFmtId="0" fontId="14" fillId="0" borderId="2" xfId="2" applyBorder="1" applyAlignment="1">
      <alignment horizontal="left" vertical="center"/>
    </xf>
    <xf numFmtId="0" fontId="14" fillId="0" borderId="8" xfId="2" applyBorder="1" applyAlignment="1">
      <alignment horizontal="left" vertical="center"/>
    </xf>
    <xf numFmtId="0" fontId="26" fillId="0" borderId="0" xfId="0" applyFont="1" applyAlignment="1">
      <alignment horizontal="left" vertical="top" wrapText="1"/>
    </xf>
    <xf numFmtId="0" fontId="26" fillId="0" borderId="16" xfId="0" applyFont="1" applyBorder="1" applyAlignment="1">
      <alignment horizontal="left" vertical="top" wrapText="1"/>
    </xf>
    <xf numFmtId="0" fontId="26" fillId="0" borderId="0" xfId="0" applyFont="1" applyAlignment="1">
      <alignment horizontal="left" vertical="center" indent="2"/>
    </xf>
    <xf numFmtId="0" fontId="25" fillId="3" borderId="1" xfId="0" applyFont="1" applyFill="1" applyBorder="1" applyAlignment="1">
      <alignment horizontal="center" vertical="center"/>
    </xf>
    <xf numFmtId="0" fontId="26" fillId="0" borderId="0" xfId="0" applyFont="1" applyAlignment="1">
      <alignment horizontal="left" vertical="top" wrapText="1" indent="2"/>
    </xf>
    <xf numFmtId="0" fontId="26" fillId="0" borderId="16" xfId="0" applyFont="1" applyBorder="1" applyAlignment="1">
      <alignment horizontal="left" vertical="top" wrapText="1" indent="2"/>
    </xf>
    <xf numFmtId="0" fontId="34" fillId="3" borderId="1" xfId="2" applyFont="1" applyFill="1" applyBorder="1" applyAlignment="1" applyProtection="1">
      <alignment horizontal="left" vertical="center"/>
      <protection locked="0"/>
    </xf>
    <xf numFmtId="0" fontId="0" fillId="0" borderId="0" xfId="0" applyAlignment="1">
      <alignment horizontal="left" vertical="center"/>
    </xf>
    <xf numFmtId="0" fontId="0" fillId="0" borderId="16" xfId="0" applyBorder="1" applyAlignment="1">
      <alignment horizontal="left" vertical="center"/>
    </xf>
    <xf numFmtId="0" fontId="0" fillId="0" borderId="0" xfId="0" applyAlignment="1">
      <alignment horizontal="left" vertical="top" indent="2"/>
    </xf>
    <xf numFmtId="0" fontId="0" fillId="0" borderId="16" xfId="0" applyBorder="1" applyAlignment="1">
      <alignment horizontal="left" vertical="top" indent="2"/>
    </xf>
    <xf numFmtId="0" fontId="26" fillId="0" borderId="0" xfId="0" applyFont="1" applyAlignment="1">
      <alignment horizontal="left" vertical="center" wrapText="1" indent="7"/>
    </xf>
    <xf numFmtId="0" fontId="26" fillId="0" borderId="16" xfId="0" applyFont="1" applyBorder="1" applyAlignment="1">
      <alignment horizontal="left" vertical="center" wrapText="1" indent="7"/>
    </xf>
    <xf numFmtId="0" fontId="23" fillId="0" borderId="0" xfId="0" applyFont="1" applyAlignment="1">
      <alignment horizontal="center" vertical="center"/>
    </xf>
    <xf numFmtId="0" fontId="10" fillId="14" borderId="20" xfId="0" applyFont="1" applyFill="1" applyBorder="1" applyAlignment="1">
      <alignment horizontal="left" vertical="center" wrapText="1"/>
    </xf>
    <xf numFmtId="0" fontId="1" fillId="0" borderId="0" xfId="0" applyFont="1" applyAlignment="1">
      <alignment horizontal="left" vertical="center" wrapText="1"/>
    </xf>
    <xf numFmtId="0" fontId="2" fillId="4" borderId="19" xfId="0"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left" vertical="center" wrapText="1"/>
    </xf>
    <xf numFmtId="0" fontId="2" fillId="2" borderId="21"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0" fillId="11" borderId="7" xfId="0" applyFill="1" applyBorder="1" applyAlignment="1">
      <alignment horizontal="center" vertical="center" wrapText="1"/>
    </xf>
    <xf numFmtId="0" fontId="0" fillId="11" borderId="9"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 xfId="0" applyFill="1" applyBorder="1" applyAlignment="1">
      <alignment horizontal="center" vertical="center" wrapText="1"/>
    </xf>
    <xf numFmtId="0" fontId="0" fillId="11" borderId="8" xfId="0" applyFill="1" applyBorder="1" applyAlignment="1">
      <alignment horizontal="center" vertical="center" wrapText="1"/>
    </xf>
    <xf numFmtId="0" fontId="0" fillId="0" borderId="4" xfId="0" applyBorder="1" applyAlignment="1">
      <alignment horizontal="left" vertical="center" wrapText="1"/>
    </xf>
    <xf numFmtId="0" fontId="0" fillId="0" borderId="11" xfId="0" applyBorder="1" applyAlignment="1">
      <alignment horizontal="left" vertical="center" wrapText="1"/>
    </xf>
    <xf numFmtId="9" fontId="0" fillId="6" borderId="4" xfId="1" applyFont="1" applyFill="1" applyBorder="1" applyAlignment="1">
      <alignment horizontal="center" vertical="center"/>
    </xf>
    <xf numFmtId="9" fontId="0" fillId="6" borderId="11" xfId="1" applyFont="1" applyFill="1" applyBorder="1" applyAlignment="1">
      <alignment horizontal="center" vertical="center"/>
    </xf>
    <xf numFmtId="0" fontId="0" fillId="3" borderId="4" xfId="0" applyFill="1" applyBorder="1" applyAlignment="1" applyProtection="1">
      <alignment horizontal="left" vertical="center"/>
      <protection locked="0"/>
    </xf>
    <xf numFmtId="0" fontId="0" fillId="3" borderId="11" xfId="0" applyFill="1" applyBorder="1" applyAlignment="1" applyProtection="1">
      <alignment horizontal="left" vertical="center"/>
      <protection locked="0"/>
    </xf>
    <xf numFmtId="0" fontId="0" fillId="0" borderId="14" xfId="0" applyBorder="1" applyAlignment="1">
      <alignment horizontal="left" vertical="center" wrapText="1"/>
    </xf>
    <xf numFmtId="9" fontId="0" fillId="6" borderId="14" xfId="1" applyFont="1" applyFill="1" applyBorder="1" applyAlignment="1">
      <alignment horizontal="center" vertical="center"/>
    </xf>
    <xf numFmtId="0" fontId="0" fillId="3" borderId="14" xfId="0" applyFill="1" applyBorder="1" applyAlignment="1" applyProtection="1">
      <alignment horizontal="left" vertical="center"/>
      <protection locked="0"/>
    </xf>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2" fillId="5" borderId="19" xfId="0" applyFont="1" applyFill="1" applyBorder="1" applyAlignment="1">
      <alignment horizontal="left" vertical="center"/>
    </xf>
    <xf numFmtId="0" fontId="0" fillId="3" borderId="13" xfId="0" applyFill="1" applyBorder="1" applyAlignment="1" applyProtection="1">
      <alignment horizontal="left" vertical="center"/>
      <protection locked="0"/>
    </xf>
    <xf numFmtId="0" fontId="0" fillId="3" borderId="10" xfId="0" applyFill="1" applyBorder="1" applyAlignment="1" applyProtection="1">
      <alignment horizontal="left" vertical="center"/>
      <protection locked="0"/>
    </xf>
    <xf numFmtId="9" fontId="0" fillId="0" borderId="13" xfId="1" applyFont="1" applyBorder="1" applyAlignment="1">
      <alignment horizontal="center" vertical="center"/>
    </xf>
    <xf numFmtId="9" fontId="0" fillId="0" borderId="10" xfId="1" applyFont="1" applyBorder="1" applyAlignment="1">
      <alignment horizontal="center" vertical="center"/>
    </xf>
    <xf numFmtId="0" fontId="0" fillId="0" borderId="14" xfId="0" applyBorder="1" applyAlignment="1">
      <alignment horizontal="left" vertical="center"/>
    </xf>
    <xf numFmtId="0" fontId="0" fillId="0" borderId="11" xfId="0" applyBorder="1" applyAlignment="1">
      <alignment horizontal="left" vertical="center"/>
    </xf>
    <xf numFmtId="9" fontId="0" fillId="0" borderId="1" xfId="1" applyFont="1" applyBorder="1" applyAlignment="1">
      <alignment horizontal="center" vertical="center"/>
    </xf>
    <xf numFmtId="0" fontId="0" fillId="0" borderId="1" xfId="0" applyBorder="1" applyAlignment="1">
      <alignment horizontal="left" vertical="center" wrapText="1"/>
    </xf>
    <xf numFmtId="0" fontId="0" fillId="0" borderId="10" xfId="0" applyBorder="1" applyAlignment="1">
      <alignment horizontal="left" vertical="center" wrapText="1"/>
    </xf>
    <xf numFmtId="0" fontId="0" fillId="3" borderId="13" xfId="0" applyFill="1" applyBorder="1" applyAlignment="1" applyProtection="1">
      <alignment horizontal="left" vertical="center" wrapText="1"/>
      <protection locked="0"/>
    </xf>
    <xf numFmtId="0" fontId="0" fillId="3" borderId="10" xfId="0" applyFill="1" applyBorder="1" applyAlignment="1" applyProtection="1">
      <alignment horizontal="left" vertical="center" wrapText="1"/>
      <protection locked="0"/>
    </xf>
    <xf numFmtId="0" fontId="0" fillId="0" borderId="15" xfId="0" applyBorder="1" applyAlignment="1">
      <alignment horizontal="left" vertical="center"/>
    </xf>
    <xf numFmtId="0" fontId="0" fillId="3" borderId="1" xfId="0" applyFill="1" applyBorder="1" applyAlignment="1" applyProtection="1">
      <alignment horizontal="left" vertical="center"/>
      <protection locked="0"/>
    </xf>
    <xf numFmtId="0" fontId="0" fillId="0" borderId="4" xfId="0" applyBorder="1" applyAlignment="1">
      <alignment horizontal="left" vertical="center"/>
    </xf>
    <xf numFmtId="0" fontId="0" fillId="3" borderId="15"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2" fillId="5" borderId="21" xfId="0" applyFont="1" applyFill="1" applyBorder="1" applyAlignment="1">
      <alignment horizontal="left" vertical="center"/>
    </xf>
    <xf numFmtId="0" fontId="2" fillId="5" borderId="20" xfId="0" applyFont="1" applyFill="1" applyBorder="1" applyAlignment="1">
      <alignment horizontal="left" vertical="center"/>
    </xf>
    <xf numFmtId="0" fontId="2" fillId="5" borderId="22" xfId="0" applyFont="1" applyFill="1" applyBorder="1" applyAlignment="1">
      <alignment horizontal="left" vertical="center"/>
    </xf>
    <xf numFmtId="9" fontId="0" fillId="6" borderId="15" xfId="1" applyFont="1" applyFill="1" applyBorder="1" applyAlignment="1">
      <alignment horizontal="center" vertical="center"/>
    </xf>
    <xf numFmtId="0" fontId="0" fillId="0" borderId="13" xfId="0" applyBorder="1" applyAlignment="1">
      <alignment horizontal="left" vertical="center" wrapText="1"/>
    </xf>
    <xf numFmtId="9" fontId="0" fillId="0" borderId="14" xfId="1" applyFont="1" applyBorder="1" applyAlignment="1">
      <alignment horizontal="center" vertical="center"/>
    </xf>
    <xf numFmtId="9" fontId="0" fillId="0" borderId="11" xfId="1" applyFont="1" applyBorder="1" applyAlignment="1">
      <alignment horizontal="center" vertical="center"/>
    </xf>
    <xf numFmtId="0" fontId="0" fillId="0" borderId="15" xfId="0" applyBorder="1" applyAlignment="1">
      <alignment horizontal="left" vertical="center" wrapText="1"/>
    </xf>
    <xf numFmtId="0" fontId="0" fillId="3" borderId="5" xfId="0" applyFill="1" applyBorder="1" applyAlignment="1" applyProtection="1">
      <alignment horizontal="left" vertical="center" wrapText="1"/>
      <protection locked="0"/>
    </xf>
    <xf numFmtId="0" fontId="10" fillId="15" borderId="20"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2" fillId="4" borderId="20" xfId="0" applyFont="1" applyFill="1" applyBorder="1" applyAlignment="1">
      <alignment horizontal="left" vertical="center" wrapText="1"/>
    </xf>
    <xf numFmtId="0" fontId="2" fillId="4" borderId="22" xfId="0" applyFont="1" applyFill="1" applyBorder="1" applyAlignment="1">
      <alignment horizontal="left" vertical="center" wrapText="1"/>
    </xf>
    <xf numFmtId="0" fontId="0" fillId="3" borderId="1" xfId="0" applyFill="1" applyBorder="1" applyAlignment="1" applyProtection="1">
      <alignment horizontal="left" vertical="center" wrapText="1"/>
      <protection locked="0"/>
    </xf>
    <xf numFmtId="0" fontId="0" fillId="3" borderId="4" xfId="0" applyFill="1" applyBorder="1" applyAlignment="1" applyProtection="1">
      <alignment horizontal="left" vertical="center" wrapText="1"/>
      <protection locked="0"/>
    </xf>
    <xf numFmtId="0" fontId="11" fillId="11" borderId="7" xfId="0" applyFont="1" applyFill="1" applyBorder="1" applyAlignment="1">
      <alignment horizontal="left" vertical="center" wrapText="1"/>
    </xf>
    <xf numFmtId="0" fontId="11" fillId="11" borderId="9" xfId="0" applyFont="1" applyFill="1" applyBorder="1" applyAlignment="1">
      <alignment horizontal="left" vertical="center" wrapText="1"/>
    </xf>
    <xf numFmtId="0" fontId="11" fillId="11" borderId="3" xfId="0" applyFont="1" applyFill="1" applyBorder="1" applyAlignment="1">
      <alignment horizontal="left" vertical="center" wrapText="1"/>
    </xf>
    <xf numFmtId="0" fontId="1" fillId="9" borderId="19" xfId="0" applyFont="1" applyFill="1" applyBorder="1" applyAlignment="1">
      <alignment horizontal="left" vertical="center" wrapText="1"/>
    </xf>
    <xf numFmtId="0" fontId="0" fillId="0" borderId="2" xfId="0" applyBorder="1" applyAlignment="1">
      <alignment horizontal="left" vertical="center" wrapText="1"/>
    </xf>
    <xf numFmtId="0" fontId="1" fillId="12" borderId="26" xfId="0" applyFont="1" applyFill="1" applyBorder="1" applyAlignment="1">
      <alignment horizontal="left" vertical="center" wrapText="1"/>
    </xf>
    <xf numFmtId="0" fontId="1" fillId="12" borderId="28" xfId="0" applyFont="1" applyFill="1" applyBorder="1" applyAlignment="1">
      <alignment horizontal="left" vertical="center" wrapText="1"/>
    </xf>
    <xf numFmtId="0" fontId="1" fillId="12" borderId="27" xfId="0" applyFont="1" applyFill="1" applyBorder="1" applyAlignment="1">
      <alignment horizontal="left" vertical="center" wrapText="1"/>
    </xf>
    <xf numFmtId="0" fontId="0" fillId="0" borderId="5" xfId="0" applyBorder="1" applyAlignment="1">
      <alignment horizontal="left" vertical="center" wrapText="1"/>
    </xf>
    <xf numFmtId="0" fontId="0" fillId="3" borderId="7" xfId="0" applyFill="1" applyBorder="1" applyAlignment="1" applyProtection="1">
      <alignment horizontal="left" vertical="center"/>
      <protection locked="0"/>
    </xf>
    <xf numFmtId="0" fontId="0" fillId="3" borderId="9"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9" fontId="0" fillId="0" borderId="5" xfId="1" applyFont="1" applyBorder="1" applyAlignment="1">
      <alignment horizontal="center" vertical="center"/>
    </xf>
    <xf numFmtId="0" fontId="0" fillId="0" borderId="2" xfId="0" applyBorder="1" applyAlignment="1">
      <alignment horizontal="left" vertical="top" wrapText="1"/>
    </xf>
    <xf numFmtId="0" fontId="10" fillId="16" borderId="20" xfId="0" applyFont="1" applyFill="1" applyBorder="1" applyAlignment="1">
      <alignment horizontal="left" vertical="center" wrapText="1"/>
    </xf>
    <xf numFmtId="0" fontId="0" fillId="3" borderId="7" xfId="0" applyFill="1" applyBorder="1" applyAlignment="1" applyProtection="1">
      <alignment horizontal="left" vertical="center" wrapText="1"/>
      <protection locked="0"/>
    </xf>
    <xf numFmtId="0" fontId="0" fillId="3" borderId="24" xfId="0" applyFill="1" applyBorder="1" applyAlignment="1" applyProtection="1">
      <alignment horizontal="left" vertical="center" wrapText="1"/>
      <protection locked="0"/>
    </xf>
    <xf numFmtId="0" fontId="0" fillId="3" borderId="10" xfId="0" applyFill="1" applyBorder="1" applyAlignment="1" applyProtection="1">
      <alignment horizontal="center" vertical="center"/>
      <protection locked="0"/>
    </xf>
    <xf numFmtId="0" fontId="0" fillId="7" borderId="11" xfId="0" applyFill="1" applyBorder="1" applyAlignment="1">
      <alignment horizontal="left" vertical="center"/>
    </xf>
    <xf numFmtId="0" fontId="10" fillId="17" borderId="20" xfId="0" applyFont="1" applyFill="1" applyBorder="1" applyAlignment="1">
      <alignment horizontal="left" vertical="center" wrapText="1"/>
    </xf>
    <xf numFmtId="0" fontId="0" fillId="0" borderId="13" xfId="0" applyBorder="1" applyAlignment="1">
      <alignment horizontal="left" vertical="center"/>
    </xf>
    <xf numFmtId="0" fontId="0" fillId="0" borderId="10" xfId="0" applyBorder="1" applyAlignment="1">
      <alignment horizontal="left" vertical="center"/>
    </xf>
    <xf numFmtId="0" fontId="0" fillId="3" borderId="4" xfId="0" applyFill="1" applyBorder="1" applyAlignment="1" applyProtection="1">
      <alignment vertical="center"/>
      <protection locked="0"/>
    </xf>
    <xf numFmtId="0" fontId="0" fillId="3" borderId="11" xfId="0" applyFill="1" applyBorder="1" applyAlignment="1" applyProtection="1">
      <alignment vertical="center"/>
      <protection locked="0"/>
    </xf>
    <xf numFmtId="0" fontId="0" fillId="3" borderId="15" xfId="0" applyFill="1" applyBorder="1" applyAlignment="1" applyProtection="1">
      <alignment vertical="center" wrapText="1"/>
      <protection locked="0"/>
    </xf>
    <xf numFmtId="0" fontId="0" fillId="3" borderId="11" xfId="0" applyFill="1" applyBorder="1" applyAlignment="1" applyProtection="1">
      <alignment vertical="center" wrapText="1"/>
      <protection locked="0"/>
    </xf>
    <xf numFmtId="0" fontId="0" fillId="3" borderId="14" xfId="0" applyFill="1" applyBorder="1" applyAlignment="1" applyProtection="1">
      <alignment vertical="center"/>
      <protection locked="0"/>
    </xf>
    <xf numFmtId="0" fontId="0" fillId="0" borderId="5" xfId="0" applyBorder="1" applyAlignment="1">
      <alignment horizontal="left" vertical="center"/>
    </xf>
    <xf numFmtId="0" fontId="0" fillId="3" borderId="13" xfId="0" applyFill="1" applyBorder="1" applyAlignment="1" applyProtection="1">
      <alignment vertical="center"/>
      <protection locked="0"/>
    </xf>
    <xf numFmtId="0" fontId="0" fillId="3" borderId="10" xfId="0" applyFill="1" applyBorder="1" applyAlignment="1" applyProtection="1">
      <alignment vertical="center"/>
      <protection locked="0"/>
    </xf>
    <xf numFmtId="0" fontId="0" fillId="3" borderId="3" xfId="0" applyFill="1" applyBorder="1" applyAlignment="1" applyProtection="1">
      <alignment horizontal="left" vertical="center" wrapText="1"/>
      <protection locked="0"/>
    </xf>
    <xf numFmtId="0" fontId="10" fillId="18" borderId="20" xfId="0" applyFont="1" applyFill="1" applyBorder="1" applyAlignment="1">
      <alignment horizontal="left" vertical="center" wrapText="1"/>
    </xf>
    <xf numFmtId="0" fontId="10" fillId="19" borderId="20" xfId="0" applyFont="1" applyFill="1" applyBorder="1" applyAlignment="1">
      <alignment horizontal="left" vertical="center" wrapText="1"/>
    </xf>
    <xf numFmtId="0" fontId="10" fillId="20" borderId="20" xfId="0" applyFont="1" applyFill="1" applyBorder="1" applyAlignment="1">
      <alignment horizontal="left" vertical="center" wrapText="1"/>
    </xf>
    <xf numFmtId="0" fontId="0" fillId="6" borderId="4" xfId="0" applyFill="1" applyBorder="1" applyAlignment="1">
      <alignment horizontal="center" vertical="center"/>
    </xf>
    <xf numFmtId="0" fontId="0" fillId="6" borderId="11" xfId="0" applyFill="1"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3" borderId="7"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10" fillId="21" borderId="20" xfId="0" applyFont="1" applyFill="1" applyBorder="1" applyAlignment="1">
      <alignment horizontal="left" vertical="center" wrapText="1"/>
    </xf>
    <xf numFmtId="9" fontId="0" fillId="3" borderId="7" xfId="1" applyFont="1" applyFill="1" applyBorder="1" applyAlignment="1" applyProtection="1">
      <alignment horizontal="center" vertical="center"/>
      <protection locked="0"/>
    </xf>
    <xf numFmtId="9" fontId="0" fillId="3" borderId="9" xfId="1" applyFont="1" applyFill="1" applyBorder="1" applyAlignment="1" applyProtection="1">
      <alignment horizontal="center" vertical="center"/>
      <protection locked="0"/>
    </xf>
    <xf numFmtId="9" fontId="0" fillId="3" borderId="3" xfId="1" applyFont="1" applyFill="1" applyBorder="1" applyAlignment="1" applyProtection="1">
      <alignment horizontal="center" vertical="center"/>
      <protection locked="0"/>
    </xf>
    <xf numFmtId="0" fontId="10" fillId="22" borderId="20" xfId="0" applyFont="1" applyFill="1" applyBorder="1" applyAlignment="1">
      <alignment horizontal="left" vertical="center" wrapText="1"/>
    </xf>
    <xf numFmtId="0" fontId="10" fillId="23" borderId="20" xfId="0" applyFont="1" applyFill="1" applyBorder="1" applyAlignment="1">
      <alignment horizontal="left" vertical="center" wrapText="1"/>
    </xf>
    <xf numFmtId="0" fontId="9" fillId="24" borderId="20" xfId="0" applyFont="1" applyFill="1" applyBorder="1" applyAlignment="1">
      <alignment horizontal="left" vertical="center" wrapText="1"/>
    </xf>
    <xf numFmtId="0" fontId="0" fillId="6" borderId="14" xfId="0" applyFill="1"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10" fillId="26" borderId="20" xfId="0" applyFont="1" applyFill="1" applyBorder="1" applyAlignment="1">
      <alignment horizontal="left" vertical="center" wrapText="1"/>
    </xf>
    <xf numFmtId="0" fontId="15" fillId="27" borderId="30" xfId="0" applyFont="1" applyFill="1" applyBorder="1" applyAlignment="1">
      <alignment horizontal="left" vertical="center" wrapText="1"/>
    </xf>
    <xf numFmtId="0" fontId="16" fillId="27" borderId="31" xfId="0" applyFont="1" applyFill="1" applyBorder="1" applyAlignment="1">
      <alignment horizontal="left" vertical="center" wrapText="1"/>
    </xf>
    <xf numFmtId="0" fontId="3" fillId="25" borderId="20" xfId="0" applyFont="1" applyFill="1" applyBorder="1" applyAlignment="1">
      <alignment horizontal="left" vertical="center" wrapText="1"/>
    </xf>
    <xf numFmtId="0" fontId="19" fillId="27" borderId="37" xfId="0" applyFont="1" applyFill="1" applyBorder="1" applyAlignment="1">
      <alignment horizontal="left" vertical="center" wrapText="1"/>
    </xf>
    <xf numFmtId="0" fontId="19" fillId="27" borderId="0" xfId="0" applyFont="1" applyFill="1" applyAlignment="1">
      <alignment horizontal="left" vertical="center" wrapText="1"/>
    </xf>
    <xf numFmtId="0" fontId="19" fillId="27" borderId="38" xfId="0" applyFont="1" applyFill="1" applyBorder="1" applyAlignment="1">
      <alignment horizontal="left" vertical="center" wrapText="1"/>
    </xf>
    <xf numFmtId="0" fontId="19" fillId="27" borderId="34" xfId="0" applyFont="1" applyFill="1" applyBorder="1" applyAlignment="1">
      <alignment horizontal="left" vertical="center" wrapText="1"/>
    </xf>
    <xf numFmtId="0" fontId="19" fillId="27" borderId="35" xfId="0" applyFont="1" applyFill="1" applyBorder="1" applyAlignment="1">
      <alignment horizontal="left" vertical="center" wrapText="1"/>
    </xf>
    <xf numFmtId="0" fontId="19" fillId="27" borderId="36" xfId="0" applyFont="1" applyFill="1" applyBorder="1" applyAlignment="1">
      <alignment horizontal="left" vertical="center" wrapText="1"/>
    </xf>
    <xf numFmtId="0" fontId="18" fillId="27" borderId="30" xfId="0" applyFont="1" applyFill="1" applyBorder="1" applyAlignment="1">
      <alignment horizontal="center" vertical="top"/>
    </xf>
    <xf numFmtId="0" fontId="18" fillId="27" borderId="33" xfId="0" applyFont="1" applyFill="1" applyBorder="1" applyAlignment="1">
      <alignment horizontal="center" vertical="top"/>
    </xf>
    <xf numFmtId="0" fontId="18" fillId="27" borderId="31" xfId="0" applyFont="1" applyFill="1" applyBorder="1" applyAlignment="1">
      <alignment horizontal="center" vertical="top"/>
    </xf>
    <xf numFmtId="0" fontId="20" fillId="8" borderId="41" xfId="0" applyFont="1" applyFill="1" applyBorder="1" applyAlignment="1">
      <alignment horizontal="left" vertical="center"/>
    </xf>
    <xf numFmtId="0" fontId="20" fillId="8" borderId="42" xfId="0" applyFont="1" applyFill="1" applyBorder="1" applyAlignment="1">
      <alignment horizontal="left" vertical="center"/>
    </xf>
    <xf numFmtId="0" fontId="20" fillId="8" borderId="43" xfId="0" applyFont="1" applyFill="1" applyBorder="1" applyAlignment="1">
      <alignment horizontal="left" vertical="center"/>
    </xf>
  </cellXfs>
  <cellStyles count="3">
    <cellStyle name="Hyperlink" xfId="2" builtinId="8"/>
    <cellStyle name="Normal" xfId="0" builtinId="0"/>
    <cellStyle name="Percent" xfId="1" builtinId="5"/>
  </cellStyles>
  <dxfs count="26">
    <dxf>
      <font>
        <b val="0"/>
        <i val="0"/>
      </font>
      <fill>
        <patternFill>
          <bgColor theme="9" tint="0.59996337778862885"/>
        </patternFill>
      </fill>
    </dxf>
    <dxf>
      <fill>
        <patternFill>
          <bgColor rgb="FFFFAFAF"/>
        </patternFill>
      </fill>
    </dxf>
    <dxf>
      <font>
        <b val="0"/>
        <i val="0"/>
      </font>
      <fill>
        <patternFill>
          <bgColor theme="9" tint="0.59996337778862885"/>
        </patternFill>
      </fill>
    </dxf>
    <dxf>
      <fill>
        <patternFill>
          <bgColor rgb="FFFFAFAF"/>
        </patternFill>
      </fill>
    </dxf>
    <dxf>
      <font>
        <b val="0"/>
        <i val="0"/>
      </font>
      <fill>
        <patternFill>
          <bgColor theme="9" tint="0.59996337778862885"/>
        </patternFill>
      </fill>
    </dxf>
    <dxf>
      <fill>
        <patternFill>
          <bgColor rgb="FFFFAFAF"/>
        </patternFill>
      </fill>
    </dxf>
    <dxf>
      <font>
        <b val="0"/>
        <i val="0"/>
      </font>
      <fill>
        <patternFill>
          <bgColor theme="9" tint="0.59996337778862885"/>
        </patternFill>
      </fill>
    </dxf>
    <dxf>
      <fill>
        <patternFill>
          <bgColor rgb="FFFFAFAF"/>
        </patternFill>
      </fill>
    </dxf>
    <dxf>
      <font>
        <b val="0"/>
        <i val="0"/>
      </font>
      <fill>
        <patternFill>
          <bgColor theme="9" tint="0.59996337778862885"/>
        </patternFill>
      </fill>
    </dxf>
    <dxf>
      <fill>
        <patternFill>
          <bgColor rgb="FFFFAFAF"/>
        </patternFill>
      </fill>
    </dxf>
    <dxf>
      <font>
        <b val="0"/>
        <i val="0"/>
      </font>
      <fill>
        <patternFill>
          <bgColor theme="9" tint="0.59996337778862885"/>
        </patternFill>
      </fill>
    </dxf>
    <dxf>
      <fill>
        <patternFill>
          <bgColor rgb="FFFFAFAF"/>
        </patternFill>
      </fill>
    </dxf>
    <dxf>
      <font>
        <b val="0"/>
        <i val="0"/>
      </font>
      <fill>
        <patternFill>
          <bgColor theme="9" tint="0.59996337778862885"/>
        </patternFill>
      </fill>
    </dxf>
    <dxf>
      <fill>
        <patternFill>
          <bgColor rgb="FFFFAFAF"/>
        </patternFill>
      </fill>
    </dxf>
    <dxf>
      <font>
        <b val="0"/>
        <i val="0"/>
      </font>
      <fill>
        <patternFill>
          <bgColor theme="9" tint="0.59996337778862885"/>
        </patternFill>
      </fill>
    </dxf>
    <dxf>
      <fill>
        <patternFill>
          <bgColor rgb="FFFFAFAF"/>
        </patternFill>
      </fill>
    </dxf>
    <dxf>
      <font>
        <b val="0"/>
        <i val="0"/>
      </font>
      <fill>
        <patternFill>
          <bgColor theme="9" tint="0.59996337778862885"/>
        </patternFill>
      </fill>
    </dxf>
    <dxf>
      <fill>
        <patternFill>
          <bgColor rgb="FFFFAFAF"/>
        </patternFill>
      </fill>
    </dxf>
    <dxf>
      <font>
        <b val="0"/>
        <i val="0"/>
      </font>
      <fill>
        <patternFill>
          <bgColor theme="9" tint="0.59996337778862885"/>
        </patternFill>
      </fill>
    </dxf>
    <dxf>
      <fill>
        <patternFill>
          <bgColor rgb="FFFFAFAF"/>
        </patternFill>
      </fill>
    </dxf>
    <dxf>
      <font>
        <b val="0"/>
        <i val="0"/>
      </font>
      <fill>
        <patternFill>
          <bgColor theme="9" tint="0.59996337778862885"/>
        </patternFill>
      </fill>
    </dxf>
    <dxf>
      <fill>
        <patternFill>
          <bgColor rgb="FFFFAFAF"/>
        </patternFill>
      </fill>
    </dxf>
    <dxf>
      <numFmt numFmtId="2" formatCode="0.00"/>
    </dxf>
    <dxf>
      <numFmt numFmtId="0" formatCode="General"/>
    </dxf>
    <dxf>
      <numFmt numFmtId="19" formatCode="m/d/yyyy"/>
    </dxf>
    <dxf>
      <numFmt numFmtId="19" formatCode="m/d/yyyy"/>
    </dxf>
  </dxfs>
  <tableStyles count="0" defaultTableStyle="TableStyleMedium2" defaultPivotStyle="PivotStyleLight16"/>
  <colors>
    <mruColors>
      <color rgb="FF654388"/>
      <color rgb="FF599046"/>
      <color rgb="FF69A953"/>
      <color rgb="FF7DC462"/>
      <color rgb="FFBB3C21"/>
      <color rgb="FFDC9D39"/>
      <color rgb="FFD22946"/>
      <color rgb="FF036D9C"/>
      <color rgb="FFA1331C"/>
      <color rgb="FFC486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4B5BE8-1244-4C6C-B71E-94C030E463C6}" name="Table2" displayName="Table2" ref="A1:N953" totalsRowShown="0">
  <autoFilter ref="A1:N953" xr:uid="{1C4B5BE8-1244-4C6C-B71E-94C030E463C6}"/>
  <sortState xmlns:xlrd2="http://schemas.microsoft.com/office/spreadsheetml/2017/richdata2" ref="A2:N953">
    <sortCondition ref="C1:C953"/>
  </sortState>
  <tableColumns count="14">
    <tableColumn id="1" xr3:uid="{B8CE3222-025F-4EDC-884E-DDB2E48876FC}" name="place_name"/>
    <tableColumn id="2" xr3:uid="{FB9F7455-036E-4F46-AFC0-8B9459CE6EB7}" name="fy"/>
    <tableColumn id="3" xr3:uid="{4CFC891F-E3AF-425C-BF80-F7A9A9AFDCBF}" name="strategy"/>
    <tableColumn id="4" xr3:uid="{FF6DF505-43F4-472C-962C-A2B2FE81144F}" name="start_date" dataDxfId="25"/>
    <tableColumn id="5" xr3:uid="{AB9E5644-FD25-4420-A5E3-9E28245215C1}" name="end_date" dataDxfId="24"/>
    <tableColumn id="6" xr3:uid="{BD8E37AB-7016-414B-B02E-B54C03865CFA}" name="type"/>
    <tableColumn id="7" xr3:uid="{A97D4ABD-C443-41B1-A348-106367571F13}" name="metric_short"/>
    <tableColumn id="8" xr3:uid="{A2F4167E-464E-40D8-B63E-AC457DE2E677}" name="metric_long" dataDxfId="23"/>
    <tableColumn id="9" xr3:uid="{4A5AC4B8-D835-4ED1-8BDE-04D4DDE871E1}" name="demo"/>
    <tableColumn id="10" xr3:uid="{2849726A-E577-40A3-964E-7578B5A28C63}" name="num_count"/>
    <tableColumn id="11" xr3:uid="{3ACECC64-0DF0-473F-8945-7B1CF1DDE151}" name="denom"/>
    <tableColumn id="12" xr3:uid="{C2E9E06E-CAE0-48EE-8B99-279941126A42}" name="percent" dataDxfId="22" dataCellStyle="Percent"/>
    <tableColumn id="13" xr3:uid="{5E2E6AEE-682A-4A2F-84F6-463A271E9C86}" name="effort_support"/>
    <tableColumn id="14" xr3:uid="{51180F48-3026-4AE5-AAAF-8409EC02C9AA}" name="notes"/>
  </tableColumns>
  <tableStyleInfo name="TableStyleMedium2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ncdhhs.gov/opioid-and-substance-use-action-plan-data-dashboard" TargetMode="External"/><Relationship Id="rId1" Type="http://schemas.openxmlformats.org/officeDocument/2006/relationships/hyperlink" Target="https://www.ncdhhs.gov/opioid-and-substance-use-action-plan-data-dashboard"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ncdhhs.gov/opioid-and-substance-use-action-plan-data-dashboard" TargetMode="External"/><Relationship Id="rId1" Type="http://schemas.openxmlformats.org/officeDocument/2006/relationships/hyperlink" Target="https://www.ncdhhs.gov/opioid-and-substance-use-action-plan-data-dashboard"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ncdhhs.gov/opioid-and-substance-use-action-plan-data-dashboard" TargetMode="External"/><Relationship Id="rId1" Type="http://schemas.openxmlformats.org/officeDocument/2006/relationships/hyperlink" Target="https://www.ncdhhs.gov/opioid-and-substance-use-action-plan-data-dashboard"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ncdhhs.gov/opioid-and-substance-use-action-plan-data-dashboard" TargetMode="External"/><Relationship Id="rId1" Type="http://schemas.openxmlformats.org/officeDocument/2006/relationships/hyperlink" Target="https://www.ncdhhs.gov/opioid-and-substance-use-action-plan-data-dashboard"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s://www.ncdhhs.gov/opioid-and-substance-use-action-plan-data-dashboard" TargetMode="External"/><Relationship Id="rId1" Type="http://schemas.openxmlformats.org/officeDocument/2006/relationships/hyperlink" Target="https://www.ncdhhs.gov/opioid-and-substance-use-action-plan-data-dashboard"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ocs.google.com/document/d/174m7FP4K5v15ipBMxVc4CUfkLQgVAGWzHGE0RkybEvY/edit?usp=shari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ncdhhs.gov/opioid-and-substance-use-action-plan-data-dashboard" TargetMode="External"/><Relationship Id="rId1" Type="http://schemas.openxmlformats.org/officeDocument/2006/relationships/hyperlink" Target="https://www.ncdhhs.gov/opioid-and-substance-use-action-plan-data-dashboar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ncdhhs.gov/opioid-and-substance-use-action-plan-data-dashboard" TargetMode="External"/><Relationship Id="rId1" Type="http://schemas.openxmlformats.org/officeDocument/2006/relationships/hyperlink" Target="https://www.ncdhhs.gov/opioid-and-substance-use-action-plan-data-dashboard"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cdhhs.gov/opioid-and-substance-use-action-plan-data-dashboard"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ncdhhs.gov/opioid-and-substance-use-action-plan-data-dashboar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dpi.nc.gov/data-reports/dropout-and-discipline-data/discipline-alp-and-dropout-annual-repor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B3BF2-386D-404F-8459-71A2FFBF8939}">
  <sheetPr codeName="Sheet1"/>
  <dimension ref="B2:F243"/>
  <sheetViews>
    <sheetView workbookViewId="0">
      <selection activeCell="B130" sqref="B130:B243"/>
    </sheetView>
  </sheetViews>
  <sheetFormatPr defaultRowHeight="15" x14ac:dyDescent="0.25"/>
  <cols>
    <col min="1" max="1" width="4.7109375" customWidth="1"/>
  </cols>
  <sheetData>
    <row r="2" spans="2:5" x14ac:dyDescent="0.25">
      <c r="B2" t="s">
        <v>63</v>
      </c>
      <c r="E2" t="s">
        <v>64</v>
      </c>
    </row>
    <row r="3" spans="2:5" x14ac:dyDescent="0.25">
      <c r="B3" t="s">
        <v>65</v>
      </c>
      <c r="E3" t="s">
        <v>66</v>
      </c>
    </row>
    <row r="5" spans="2:5" x14ac:dyDescent="0.25">
      <c r="B5" t="s">
        <v>610</v>
      </c>
    </row>
    <row r="6" spans="2:5" x14ac:dyDescent="0.25">
      <c r="B6" t="s">
        <v>611</v>
      </c>
    </row>
    <row r="7" spans="2:5" x14ac:dyDescent="0.25">
      <c r="B7" t="s">
        <v>612</v>
      </c>
    </row>
    <row r="8" spans="2:5" x14ac:dyDescent="0.25">
      <c r="B8" t="s">
        <v>613</v>
      </c>
    </row>
    <row r="9" spans="2:5" x14ac:dyDescent="0.25">
      <c r="B9" t="s">
        <v>614</v>
      </c>
    </row>
    <row r="10" spans="2:5" x14ac:dyDescent="0.25">
      <c r="B10" t="s">
        <v>615</v>
      </c>
    </row>
    <row r="11" spans="2:5" x14ac:dyDescent="0.25">
      <c r="B11" t="s">
        <v>616</v>
      </c>
    </row>
    <row r="12" spans="2:5" x14ac:dyDescent="0.25">
      <c r="B12" t="s">
        <v>617</v>
      </c>
    </row>
    <row r="13" spans="2:5" x14ac:dyDescent="0.25">
      <c r="B13" t="s">
        <v>618</v>
      </c>
    </row>
    <row r="14" spans="2:5" x14ac:dyDescent="0.25">
      <c r="B14" t="s">
        <v>619</v>
      </c>
    </row>
    <row r="15" spans="2:5" x14ac:dyDescent="0.25">
      <c r="B15" t="s">
        <v>620</v>
      </c>
    </row>
    <row r="16" spans="2:5" x14ac:dyDescent="0.25">
      <c r="B16" t="s">
        <v>621</v>
      </c>
    </row>
    <row r="17" spans="2:2" x14ac:dyDescent="0.25">
      <c r="B17" t="s">
        <v>622</v>
      </c>
    </row>
    <row r="18" spans="2:2" x14ac:dyDescent="0.25">
      <c r="B18" t="s">
        <v>623</v>
      </c>
    </row>
    <row r="19" spans="2:2" x14ac:dyDescent="0.25">
      <c r="B19" t="s">
        <v>624</v>
      </c>
    </row>
    <row r="20" spans="2:2" x14ac:dyDescent="0.25">
      <c r="B20" t="s">
        <v>625</v>
      </c>
    </row>
    <row r="21" spans="2:2" x14ac:dyDescent="0.25">
      <c r="B21" t="s">
        <v>626</v>
      </c>
    </row>
    <row r="22" spans="2:2" x14ac:dyDescent="0.25">
      <c r="B22" t="s">
        <v>627</v>
      </c>
    </row>
    <row r="23" spans="2:2" x14ac:dyDescent="0.25">
      <c r="B23" t="s">
        <v>628</v>
      </c>
    </row>
    <row r="24" spans="2:2" x14ac:dyDescent="0.25">
      <c r="B24" t="s">
        <v>629</v>
      </c>
    </row>
    <row r="25" spans="2:2" x14ac:dyDescent="0.25">
      <c r="B25" t="s">
        <v>630</v>
      </c>
    </row>
    <row r="26" spans="2:2" x14ac:dyDescent="0.25">
      <c r="B26" t="s">
        <v>631</v>
      </c>
    </row>
    <row r="27" spans="2:2" x14ac:dyDescent="0.25">
      <c r="B27" t="s">
        <v>632</v>
      </c>
    </row>
    <row r="28" spans="2:2" x14ac:dyDescent="0.25">
      <c r="B28" t="s">
        <v>633</v>
      </c>
    </row>
    <row r="29" spans="2:2" x14ac:dyDescent="0.25">
      <c r="B29" t="s">
        <v>634</v>
      </c>
    </row>
    <row r="30" spans="2:2" x14ac:dyDescent="0.25">
      <c r="B30" t="s">
        <v>635</v>
      </c>
    </row>
    <row r="31" spans="2:2" x14ac:dyDescent="0.25">
      <c r="B31" t="s">
        <v>636</v>
      </c>
    </row>
    <row r="32" spans="2:2" x14ac:dyDescent="0.25">
      <c r="B32" t="s">
        <v>637</v>
      </c>
    </row>
    <row r="33" spans="2:2" x14ac:dyDescent="0.25">
      <c r="B33" t="s">
        <v>638</v>
      </c>
    </row>
    <row r="34" spans="2:2" x14ac:dyDescent="0.25">
      <c r="B34" t="s">
        <v>639</v>
      </c>
    </row>
    <row r="35" spans="2:2" x14ac:dyDescent="0.25">
      <c r="B35" t="s">
        <v>640</v>
      </c>
    </row>
    <row r="36" spans="2:2" x14ac:dyDescent="0.25">
      <c r="B36" t="s">
        <v>641</v>
      </c>
    </row>
    <row r="37" spans="2:2" x14ac:dyDescent="0.25">
      <c r="B37" t="s">
        <v>642</v>
      </c>
    </row>
    <row r="38" spans="2:2" x14ac:dyDescent="0.25">
      <c r="B38" t="s">
        <v>643</v>
      </c>
    </row>
    <row r="39" spans="2:2" x14ac:dyDescent="0.25">
      <c r="B39" t="s">
        <v>644</v>
      </c>
    </row>
    <row r="40" spans="2:2" x14ac:dyDescent="0.25">
      <c r="B40" t="s">
        <v>645</v>
      </c>
    </row>
    <row r="41" spans="2:2" x14ac:dyDescent="0.25">
      <c r="B41" t="s">
        <v>646</v>
      </c>
    </row>
    <row r="42" spans="2:2" x14ac:dyDescent="0.25">
      <c r="B42" t="s">
        <v>647</v>
      </c>
    </row>
    <row r="43" spans="2:2" x14ac:dyDescent="0.25">
      <c r="B43" t="s">
        <v>648</v>
      </c>
    </row>
    <row r="44" spans="2:2" x14ac:dyDescent="0.25">
      <c r="B44" t="s">
        <v>649</v>
      </c>
    </row>
    <row r="45" spans="2:2" x14ac:dyDescent="0.25">
      <c r="B45" t="s">
        <v>650</v>
      </c>
    </row>
    <row r="46" spans="2:2" x14ac:dyDescent="0.25">
      <c r="B46" t="s">
        <v>651</v>
      </c>
    </row>
    <row r="47" spans="2:2" x14ac:dyDescent="0.25">
      <c r="B47" t="s">
        <v>652</v>
      </c>
    </row>
    <row r="48" spans="2:2" x14ac:dyDescent="0.25">
      <c r="B48" t="s">
        <v>653</v>
      </c>
    </row>
    <row r="49" spans="2:2" x14ac:dyDescent="0.25">
      <c r="B49" t="s">
        <v>654</v>
      </c>
    </row>
    <row r="50" spans="2:2" x14ac:dyDescent="0.25">
      <c r="B50" t="s">
        <v>655</v>
      </c>
    </row>
    <row r="51" spans="2:2" x14ac:dyDescent="0.25">
      <c r="B51" t="s">
        <v>656</v>
      </c>
    </row>
    <row r="52" spans="2:2" x14ac:dyDescent="0.25">
      <c r="B52" t="s">
        <v>657</v>
      </c>
    </row>
    <row r="53" spans="2:2" x14ac:dyDescent="0.25">
      <c r="B53" t="s">
        <v>658</v>
      </c>
    </row>
    <row r="54" spans="2:2" x14ac:dyDescent="0.25">
      <c r="B54" t="s">
        <v>659</v>
      </c>
    </row>
    <row r="55" spans="2:2" x14ac:dyDescent="0.25">
      <c r="B55" t="s">
        <v>660</v>
      </c>
    </row>
    <row r="56" spans="2:2" x14ac:dyDescent="0.25">
      <c r="B56" t="s">
        <v>661</v>
      </c>
    </row>
    <row r="57" spans="2:2" x14ac:dyDescent="0.25">
      <c r="B57" t="s">
        <v>662</v>
      </c>
    </row>
    <row r="58" spans="2:2" x14ac:dyDescent="0.25">
      <c r="B58" t="s">
        <v>663</v>
      </c>
    </row>
    <row r="59" spans="2:2" x14ac:dyDescent="0.25">
      <c r="B59" t="s">
        <v>664</v>
      </c>
    </row>
    <row r="60" spans="2:2" x14ac:dyDescent="0.25">
      <c r="B60" t="s">
        <v>665</v>
      </c>
    </row>
    <row r="61" spans="2:2" x14ac:dyDescent="0.25">
      <c r="B61" t="s">
        <v>666</v>
      </c>
    </row>
    <row r="62" spans="2:2" x14ac:dyDescent="0.25">
      <c r="B62" t="s">
        <v>667</v>
      </c>
    </row>
    <row r="63" spans="2:2" x14ac:dyDescent="0.25">
      <c r="B63" t="s">
        <v>668</v>
      </c>
    </row>
    <row r="64" spans="2:2" x14ac:dyDescent="0.25">
      <c r="B64" t="s">
        <v>669</v>
      </c>
    </row>
    <row r="65" spans="2:2" x14ac:dyDescent="0.25">
      <c r="B65" t="s">
        <v>670</v>
      </c>
    </row>
    <row r="66" spans="2:2" x14ac:dyDescent="0.25">
      <c r="B66" t="s">
        <v>671</v>
      </c>
    </row>
    <row r="67" spans="2:2" x14ac:dyDescent="0.25">
      <c r="B67" t="s">
        <v>672</v>
      </c>
    </row>
    <row r="68" spans="2:2" x14ac:dyDescent="0.25">
      <c r="B68" t="s">
        <v>673</v>
      </c>
    </row>
    <row r="69" spans="2:2" x14ac:dyDescent="0.25">
      <c r="B69" t="s">
        <v>674</v>
      </c>
    </row>
    <row r="70" spans="2:2" x14ac:dyDescent="0.25">
      <c r="B70" t="s">
        <v>675</v>
      </c>
    </row>
    <row r="71" spans="2:2" x14ac:dyDescent="0.25">
      <c r="B71" t="s">
        <v>676</v>
      </c>
    </row>
    <row r="72" spans="2:2" x14ac:dyDescent="0.25">
      <c r="B72" t="s">
        <v>677</v>
      </c>
    </row>
    <row r="73" spans="2:2" x14ac:dyDescent="0.25">
      <c r="B73" t="s">
        <v>678</v>
      </c>
    </row>
    <row r="74" spans="2:2" x14ac:dyDescent="0.25">
      <c r="B74" t="s">
        <v>679</v>
      </c>
    </row>
    <row r="75" spans="2:2" x14ac:dyDescent="0.25">
      <c r="B75" t="s">
        <v>680</v>
      </c>
    </row>
    <row r="76" spans="2:2" x14ac:dyDescent="0.25">
      <c r="B76" t="s">
        <v>681</v>
      </c>
    </row>
    <row r="77" spans="2:2" x14ac:dyDescent="0.25">
      <c r="B77" t="s">
        <v>682</v>
      </c>
    </row>
    <row r="78" spans="2:2" x14ac:dyDescent="0.25">
      <c r="B78" t="s">
        <v>683</v>
      </c>
    </row>
    <row r="79" spans="2:2" x14ac:dyDescent="0.25">
      <c r="B79" t="s">
        <v>684</v>
      </c>
    </row>
    <row r="80" spans="2:2" x14ac:dyDescent="0.25">
      <c r="B80" t="s">
        <v>685</v>
      </c>
    </row>
    <row r="81" spans="2:2" x14ac:dyDescent="0.25">
      <c r="B81" t="s">
        <v>686</v>
      </c>
    </row>
    <row r="82" spans="2:2" x14ac:dyDescent="0.25">
      <c r="B82" t="s">
        <v>687</v>
      </c>
    </row>
    <row r="83" spans="2:2" x14ac:dyDescent="0.25">
      <c r="B83" t="s">
        <v>688</v>
      </c>
    </row>
    <row r="84" spans="2:2" x14ac:dyDescent="0.25">
      <c r="B84" t="s">
        <v>689</v>
      </c>
    </row>
    <row r="85" spans="2:2" x14ac:dyDescent="0.25">
      <c r="B85" t="s">
        <v>690</v>
      </c>
    </row>
    <row r="86" spans="2:2" x14ac:dyDescent="0.25">
      <c r="B86" t="s">
        <v>691</v>
      </c>
    </row>
    <row r="87" spans="2:2" x14ac:dyDescent="0.25">
      <c r="B87" t="s">
        <v>692</v>
      </c>
    </row>
    <row r="88" spans="2:2" x14ac:dyDescent="0.25">
      <c r="B88" t="s">
        <v>693</v>
      </c>
    </row>
    <row r="89" spans="2:2" x14ac:dyDescent="0.25">
      <c r="B89" t="s">
        <v>694</v>
      </c>
    </row>
    <row r="90" spans="2:2" x14ac:dyDescent="0.25">
      <c r="B90" t="s">
        <v>695</v>
      </c>
    </row>
    <row r="91" spans="2:2" x14ac:dyDescent="0.25">
      <c r="B91" t="s">
        <v>696</v>
      </c>
    </row>
    <row r="92" spans="2:2" x14ac:dyDescent="0.25">
      <c r="B92" t="s">
        <v>697</v>
      </c>
    </row>
    <row r="93" spans="2:2" x14ac:dyDescent="0.25">
      <c r="B93" t="s">
        <v>698</v>
      </c>
    </row>
    <row r="94" spans="2:2" x14ac:dyDescent="0.25">
      <c r="B94" t="s">
        <v>699</v>
      </c>
    </row>
    <row r="95" spans="2:2" x14ac:dyDescent="0.25">
      <c r="B95" t="s">
        <v>700</v>
      </c>
    </row>
    <row r="96" spans="2:2" x14ac:dyDescent="0.25">
      <c r="B96" t="s">
        <v>701</v>
      </c>
    </row>
    <row r="97" spans="2:2" x14ac:dyDescent="0.25">
      <c r="B97" t="s">
        <v>702</v>
      </c>
    </row>
    <row r="98" spans="2:2" x14ac:dyDescent="0.25">
      <c r="B98" t="s">
        <v>703</v>
      </c>
    </row>
    <row r="99" spans="2:2" x14ac:dyDescent="0.25">
      <c r="B99" t="s">
        <v>704</v>
      </c>
    </row>
    <row r="100" spans="2:2" x14ac:dyDescent="0.25">
      <c r="B100" t="s">
        <v>705</v>
      </c>
    </row>
    <row r="101" spans="2:2" x14ac:dyDescent="0.25">
      <c r="B101" t="s">
        <v>706</v>
      </c>
    </row>
    <row r="102" spans="2:2" x14ac:dyDescent="0.25">
      <c r="B102" t="s">
        <v>707</v>
      </c>
    </row>
    <row r="103" spans="2:2" x14ac:dyDescent="0.25">
      <c r="B103" t="s">
        <v>708</v>
      </c>
    </row>
    <row r="104" spans="2:2" x14ac:dyDescent="0.25">
      <c r="B104" t="s">
        <v>709</v>
      </c>
    </row>
    <row r="105" spans="2:2" x14ac:dyDescent="0.25">
      <c r="B105" t="s">
        <v>710</v>
      </c>
    </row>
    <row r="106" spans="2:2" x14ac:dyDescent="0.25">
      <c r="B106" t="s">
        <v>711</v>
      </c>
    </row>
    <row r="107" spans="2:2" x14ac:dyDescent="0.25">
      <c r="B107" t="s">
        <v>712</v>
      </c>
    </row>
    <row r="108" spans="2:2" x14ac:dyDescent="0.25">
      <c r="B108" t="s">
        <v>713</v>
      </c>
    </row>
    <row r="109" spans="2:2" x14ac:dyDescent="0.25">
      <c r="B109" t="s">
        <v>714</v>
      </c>
    </row>
    <row r="110" spans="2:2" x14ac:dyDescent="0.25">
      <c r="B110" t="s">
        <v>715</v>
      </c>
    </row>
    <row r="111" spans="2:2" x14ac:dyDescent="0.25">
      <c r="B111" t="s">
        <v>716</v>
      </c>
    </row>
    <row r="112" spans="2:2" x14ac:dyDescent="0.25">
      <c r="B112" t="s">
        <v>717</v>
      </c>
    </row>
    <row r="113" spans="2:6" x14ac:dyDescent="0.25">
      <c r="B113" t="s">
        <v>718</v>
      </c>
    </row>
    <row r="114" spans="2:6" x14ac:dyDescent="0.25">
      <c r="B114" t="s">
        <v>719</v>
      </c>
    </row>
    <row r="115" spans="2:6" x14ac:dyDescent="0.25">
      <c r="B115" t="s">
        <v>720</v>
      </c>
    </row>
    <row r="116" spans="2:6" x14ac:dyDescent="0.25">
      <c r="B116" t="s">
        <v>721</v>
      </c>
    </row>
    <row r="118" spans="2:6" x14ac:dyDescent="0.25">
      <c r="B118" t="s">
        <v>722</v>
      </c>
      <c r="F118" t="s">
        <v>74</v>
      </c>
    </row>
    <row r="119" spans="2:6" x14ac:dyDescent="0.25">
      <c r="B119" t="s">
        <v>723</v>
      </c>
      <c r="F119" t="s">
        <v>726</v>
      </c>
    </row>
    <row r="120" spans="2:6" x14ac:dyDescent="0.25">
      <c r="B120" t="s">
        <v>724</v>
      </c>
    </row>
    <row r="121" spans="2:6" x14ac:dyDescent="0.25">
      <c r="B121" t="s">
        <v>725</v>
      </c>
    </row>
    <row r="125" spans="2:6" x14ac:dyDescent="0.25">
      <c r="B125" t="s">
        <v>1198</v>
      </c>
    </row>
    <row r="130" spans="2:2" x14ac:dyDescent="0.25">
      <c r="B130" s="157" t="s">
        <v>1199</v>
      </c>
    </row>
    <row r="131" spans="2:2" x14ac:dyDescent="0.25">
      <c r="B131" s="157" t="s">
        <v>1200</v>
      </c>
    </row>
    <row r="132" spans="2:2" x14ac:dyDescent="0.25">
      <c r="B132" s="157" t="s">
        <v>1201</v>
      </c>
    </row>
    <row r="133" spans="2:2" x14ac:dyDescent="0.25">
      <c r="B133" s="157" t="s">
        <v>1202</v>
      </c>
    </row>
    <row r="134" spans="2:2" x14ac:dyDescent="0.25">
      <c r="B134" s="157" t="s">
        <v>1203</v>
      </c>
    </row>
    <row r="135" spans="2:2" x14ac:dyDescent="0.25">
      <c r="B135" s="157" t="s">
        <v>1204</v>
      </c>
    </row>
    <row r="136" spans="2:2" x14ac:dyDescent="0.25">
      <c r="B136" s="157" t="s">
        <v>1205</v>
      </c>
    </row>
    <row r="137" spans="2:2" x14ac:dyDescent="0.25">
      <c r="B137" s="157" t="s">
        <v>1206</v>
      </c>
    </row>
    <row r="138" spans="2:2" x14ac:dyDescent="0.25">
      <c r="B138" s="157" t="s">
        <v>1207</v>
      </c>
    </row>
    <row r="139" spans="2:2" x14ac:dyDescent="0.25">
      <c r="B139" s="157" t="s">
        <v>1208</v>
      </c>
    </row>
    <row r="140" spans="2:2" x14ac:dyDescent="0.25">
      <c r="B140" s="157" t="s">
        <v>1209</v>
      </c>
    </row>
    <row r="141" spans="2:2" x14ac:dyDescent="0.25">
      <c r="B141" s="157" t="s">
        <v>1210</v>
      </c>
    </row>
    <row r="142" spans="2:2" x14ac:dyDescent="0.25">
      <c r="B142" s="157" t="s">
        <v>1211</v>
      </c>
    </row>
    <row r="143" spans="2:2" x14ac:dyDescent="0.25">
      <c r="B143" s="157" t="s">
        <v>1212</v>
      </c>
    </row>
    <row r="144" spans="2:2" x14ac:dyDescent="0.25">
      <c r="B144" s="157" t="s">
        <v>1213</v>
      </c>
    </row>
    <row r="145" spans="2:2" x14ac:dyDescent="0.25">
      <c r="B145" s="157" t="s">
        <v>1214</v>
      </c>
    </row>
    <row r="146" spans="2:2" x14ac:dyDescent="0.25">
      <c r="B146" s="157" t="s">
        <v>1215</v>
      </c>
    </row>
    <row r="147" spans="2:2" x14ac:dyDescent="0.25">
      <c r="B147" s="157" t="s">
        <v>1216</v>
      </c>
    </row>
    <row r="148" spans="2:2" x14ac:dyDescent="0.25">
      <c r="B148" s="157" t="s">
        <v>1217</v>
      </c>
    </row>
    <row r="149" spans="2:2" x14ac:dyDescent="0.25">
      <c r="B149" s="157" t="s">
        <v>1218</v>
      </c>
    </row>
    <row r="150" spans="2:2" x14ac:dyDescent="0.25">
      <c r="B150" s="157" t="s">
        <v>1219</v>
      </c>
    </row>
    <row r="151" spans="2:2" x14ac:dyDescent="0.25">
      <c r="B151" s="157" t="s">
        <v>1220</v>
      </c>
    </row>
    <row r="152" spans="2:2" x14ac:dyDescent="0.25">
      <c r="B152" s="157" t="s">
        <v>1221</v>
      </c>
    </row>
    <row r="153" spans="2:2" x14ac:dyDescent="0.25">
      <c r="B153" s="157" t="s">
        <v>1222</v>
      </c>
    </row>
    <row r="154" spans="2:2" x14ac:dyDescent="0.25">
      <c r="B154" s="157" t="s">
        <v>1223</v>
      </c>
    </row>
    <row r="155" spans="2:2" x14ac:dyDescent="0.25">
      <c r="B155" s="157" t="s">
        <v>1224</v>
      </c>
    </row>
    <row r="156" spans="2:2" x14ac:dyDescent="0.25">
      <c r="B156" s="157" t="s">
        <v>1225</v>
      </c>
    </row>
    <row r="157" spans="2:2" x14ac:dyDescent="0.25">
      <c r="B157" s="157" t="s">
        <v>1226</v>
      </c>
    </row>
    <row r="158" spans="2:2" x14ac:dyDescent="0.25">
      <c r="B158" s="157" t="s">
        <v>1227</v>
      </c>
    </row>
    <row r="159" spans="2:2" x14ac:dyDescent="0.25">
      <c r="B159" s="157" t="s">
        <v>1228</v>
      </c>
    </row>
    <row r="160" spans="2:2" x14ac:dyDescent="0.25">
      <c r="B160" s="157" t="s">
        <v>1229</v>
      </c>
    </row>
    <row r="161" spans="2:2" x14ac:dyDescent="0.25">
      <c r="B161" s="157" t="s">
        <v>1230</v>
      </c>
    </row>
    <row r="162" spans="2:2" x14ac:dyDescent="0.25">
      <c r="B162" s="157" t="s">
        <v>1231</v>
      </c>
    </row>
    <row r="163" spans="2:2" x14ac:dyDescent="0.25">
      <c r="B163" s="157" t="s">
        <v>1232</v>
      </c>
    </row>
    <row r="164" spans="2:2" x14ac:dyDescent="0.25">
      <c r="B164" s="157" t="s">
        <v>1233</v>
      </c>
    </row>
    <row r="165" spans="2:2" x14ac:dyDescent="0.25">
      <c r="B165" s="157" t="s">
        <v>1234</v>
      </c>
    </row>
    <row r="166" spans="2:2" x14ac:dyDescent="0.25">
      <c r="B166" s="157" t="s">
        <v>1235</v>
      </c>
    </row>
    <row r="167" spans="2:2" x14ac:dyDescent="0.25">
      <c r="B167" s="157" t="s">
        <v>1236</v>
      </c>
    </row>
    <row r="168" spans="2:2" x14ac:dyDescent="0.25">
      <c r="B168" s="157" t="s">
        <v>1237</v>
      </c>
    </row>
    <row r="169" spans="2:2" x14ac:dyDescent="0.25">
      <c r="B169" s="157" t="s">
        <v>1238</v>
      </c>
    </row>
    <row r="170" spans="2:2" x14ac:dyDescent="0.25">
      <c r="B170" s="157" t="s">
        <v>1239</v>
      </c>
    </row>
    <row r="171" spans="2:2" x14ac:dyDescent="0.25">
      <c r="B171" s="157" t="s">
        <v>1240</v>
      </c>
    </row>
    <row r="172" spans="2:2" x14ac:dyDescent="0.25">
      <c r="B172" s="157" t="s">
        <v>1241</v>
      </c>
    </row>
    <row r="173" spans="2:2" x14ac:dyDescent="0.25">
      <c r="B173" s="157" t="s">
        <v>1242</v>
      </c>
    </row>
    <row r="174" spans="2:2" x14ac:dyDescent="0.25">
      <c r="B174" s="157" t="s">
        <v>1243</v>
      </c>
    </row>
    <row r="175" spans="2:2" x14ac:dyDescent="0.25">
      <c r="B175" s="157" t="s">
        <v>1244</v>
      </c>
    </row>
    <row r="176" spans="2:2" x14ac:dyDescent="0.25">
      <c r="B176" s="157" t="s">
        <v>1245</v>
      </c>
    </row>
    <row r="177" spans="2:2" x14ac:dyDescent="0.25">
      <c r="B177" s="157" t="s">
        <v>1246</v>
      </c>
    </row>
    <row r="178" spans="2:2" x14ac:dyDescent="0.25">
      <c r="B178" s="157" t="s">
        <v>1247</v>
      </c>
    </row>
    <row r="179" spans="2:2" x14ac:dyDescent="0.25">
      <c r="B179" s="157" t="s">
        <v>1248</v>
      </c>
    </row>
    <row r="180" spans="2:2" x14ac:dyDescent="0.25">
      <c r="B180" s="157" t="s">
        <v>1249</v>
      </c>
    </row>
    <row r="181" spans="2:2" x14ac:dyDescent="0.25">
      <c r="B181" s="157" t="s">
        <v>1250</v>
      </c>
    </row>
    <row r="182" spans="2:2" x14ac:dyDescent="0.25">
      <c r="B182" s="157" t="s">
        <v>1251</v>
      </c>
    </row>
    <row r="183" spans="2:2" x14ac:dyDescent="0.25">
      <c r="B183" s="157" t="s">
        <v>1252</v>
      </c>
    </row>
    <row r="184" spans="2:2" x14ac:dyDescent="0.25">
      <c r="B184" s="157" t="s">
        <v>1253</v>
      </c>
    </row>
    <row r="185" spans="2:2" x14ac:dyDescent="0.25">
      <c r="B185" s="157" t="s">
        <v>1254</v>
      </c>
    </row>
    <row r="186" spans="2:2" x14ac:dyDescent="0.25">
      <c r="B186" s="157" t="s">
        <v>1255</v>
      </c>
    </row>
    <row r="187" spans="2:2" x14ac:dyDescent="0.25">
      <c r="B187" s="157" t="s">
        <v>1256</v>
      </c>
    </row>
    <row r="188" spans="2:2" x14ac:dyDescent="0.25">
      <c r="B188" s="157" t="s">
        <v>1257</v>
      </c>
    </row>
    <row r="189" spans="2:2" x14ac:dyDescent="0.25">
      <c r="B189" s="157" t="s">
        <v>1258</v>
      </c>
    </row>
    <row r="190" spans="2:2" x14ac:dyDescent="0.25">
      <c r="B190" s="157" t="s">
        <v>1259</v>
      </c>
    </row>
    <row r="191" spans="2:2" x14ac:dyDescent="0.25">
      <c r="B191" s="157" t="s">
        <v>1260</v>
      </c>
    </row>
    <row r="192" spans="2:2" x14ac:dyDescent="0.25">
      <c r="B192" s="157" t="s">
        <v>1261</v>
      </c>
    </row>
    <row r="193" spans="2:2" x14ac:dyDescent="0.25">
      <c r="B193" s="157" t="s">
        <v>1262</v>
      </c>
    </row>
    <row r="194" spans="2:2" x14ac:dyDescent="0.25">
      <c r="B194" s="157" t="s">
        <v>1263</v>
      </c>
    </row>
    <row r="195" spans="2:2" x14ac:dyDescent="0.25">
      <c r="B195" s="157" t="s">
        <v>1264</v>
      </c>
    </row>
    <row r="196" spans="2:2" x14ac:dyDescent="0.25">
      <c r="B196" s="157" t="s">
        <v>1265</v>
      </c>
    </row>
    <row r="197" spans="2:2" x14ac:dyDescent="0.25">
      <c r="B197" s="157" t="s">
        <v>1266</v>
      </c>
    </row>
    <row r="198" spans="2:2" x14ac:dyDescent="0.25">
      <c r="B198" s="157" t="s">
        <v>1267</v>
      </c>
    </row>
    <row r="199" spans="2:2" x14ac:dyDescent="0.25">
      <c r="B199" s="157" t="s">
        <v>1268</v>
      </c>
    </row>
    <row r="200" spans="2:2" x14ac:dyDescent="0.25">
      <c r="B200" s="157" t="s">
        <v>1269</v>
      </c>
    </row>
    <row r="201" spans="2:2" x14ac:dyDescent="0.25">
      <c r="B201" s="157" t="s">
        <v>1270</v>
      </c>
    </row>
    <row r="202" spans="2:2" x14ac:dyDescent="0.25">
      <c r="B202" s="157" t="s">
        <v>1271</v>
      </c>
    </row>
    <row r="203" spans="2:2" x14ac:dyDescent="0.25">
      <c r="B203" s="157" t="s">
        <v>1272</v>
      </c>
    </row>
    <row r="204" spans="2:2" x14ac:dyDescent="0.25">
      <c r="B204" s="157" t="s">
        <v>1273</v>
      </c>
    </row>
    <row r="205" spans="2:2" x14ac:dyDescent="0.25">
      <c r="B205" s="157" t="s">
        <v>1274</v>
      </c>
    </row>
    <row r="206" spans="2:2" x14ac:dyDescent="0.25">
      <c r="B206" s="157" t="s">
        <v>1275</v>
      </c>
    </row>
    <row r="207" spans="2:2" x14ac:dyDescent="0.25">
      <c r="B207" s="157" t="s">
        <v>1276</v>
      </c>
    </row>
    <row r="208" spans="2:2" x14ac:dyDescent="0.25">
      <c r="B208" s="157" t="s">
        <v>1277</v>
      </c>
    </row>
    <row r="209" spans="2:2" x14ac:dyDescent="0.25">
      <c r="B209" s="157" t="s">
        <v>1278</v>
      </c>
    </row>
    <row r="210" spans="2:2" x14ac:dyDescent="0.25">
      <c r="B210" s="157" t="s">
        <v>1279</v>
      </c>
    </row>
    <row r="211" spans="2:2" x14ac:dyDescent="0.25">
      <c r="B211" s="157" t="s">
        <v>1280</v>
      </c>
    </row>
    <row r="212" spans="2:2" x14ac:dyDescent="0.25">
      <c r="B212" s="157" t="s">
        <v>1281</v>
      </c>
    </row>
    <row r="213" spans="2:2" x14ac:dyDescent="0.25">
      <c r="B213" s="157" t="s">
        <v>1282</v>
      </c>
    </row>
    <row r="214" spans="2:2" x14ac:dyDescent="0.25">
      <c r="B214" s="157" t="s">
        <v>1283</v>
      </c>
    </row>
    <row r="215" spans="2:2" x14ac:dyDescent="0.25">
      <c r="B215" s="157" t="s">
        <v>1284</v>
      </c>
    </row>
    <row r="216" spans="2:2" x14ac:dyDescent="0.25">
      <c r="B216" s="157" t="s">
        <v>1285</v>
      </c>
    </row>
    <row r="217" spans="2:2" x14ac:dyDescent="0.25">
      <c r="B217" s="157" t="s">
        <v>1286</v>
      </c>
    </row>
    <row r="218" spans="2:2" x14ac:dyDescent="0.25">
      <c r="B218" s="157" t="s">
        <v>1287</v>
      </c>
    </row>
    <row r="219" spans="2:2" x14ac:dyDescent="0.25">
      <c r="B219" s="157" t="s">
        <v>1288</v>
      </c>
    </row>
    <row r="220" spans="2:2" x14ac:dyDescent="0.25">
      <c r="B220" s="157" t="s">
        <v>1289</v>
      </c>
    </row>
    <row r="221" spans="2:2" x14ac:dyDescent="0.25">
      <c r="B221" s="157" t="s">
        <v>1290</v>
      </c>
    </row>
    <row r="222" spans="2:2" x14ac:dyDescent="0.25">
      <c r="B222" s="157" t="s">
        <v>1291</v>
      </c>
    </row>
    <row r="223" spans="2:2" x14ac:dyDescent="0.25">
      <c r="B223" s="157" t="s">
        <v>1292</v>
      </c>
    </row>
    <row r="224" spans="2:2" x14ac:dyDescent="0.25">
      <c r="B224" s="157" t="s">
        <v>1293</v>
      </c>
    </row>
    <row r="225" spans="2:2" x14ac:dyDescent="0.25">
      <c r="B225" s="157" t="s">
        <v>1294</v>
      </c>
    </row>
    <row r="226" spans="2:2" x14ac:dyDescent="0.25">
      <c r="B226" s="157" t="s">
        <v>1295</v>
      </c>
    </row>
    <row r="227" spans="2:2" x14ac:dyDescent="0.25">
      <c r="B227" s="157" t="s">
        <v>1296</v>
      </c>
    </row>
    <row r="228" spans="2:2" x14ac:dyDescent="0.25">
      <c r="B228" s="157" t="s">
        <v>1297</v>
      </c>
    </row>
    <row r="229" spans="2:2" x14ac:dyDescent="0.25">
      <c r="B229" s="157" t="s">
        <v>1298</v>
      </c>
    </row>
    <row r="230" spans="2:2" x14ac:dyDescent="0.25">
      <c r="B230" s="157" t="s">
        <v>1299</v>
      </c>
    </row>
    <row r="231" spans="2:2" x14ac:dyDescent="0.25">
      <c r="B231" s="157" t="s">
        <v>1300</v>
      </c>
    </row>
    <row r="232" spans="2:2" x14ac:dyDescent="0.25">
      <c r="B232" s="157" t="s">
        <v>1301</v>
      </c>
    </row>
    <row r="233" spans="2:2" x14ac:dyDescent="0.25">
      <c r="B233" s="157" t="s">
        <v>1302</v>
      </c>
    </row>
    <row r="234" spans="2:2" x14ac:dyDescent="0.25">
      <c r="B234" s="157" t="s">
        <v>1303</v>
      </c>
    </row>
    <row r="235" spans="2:2" x14ac:dyDescent="0.25">
      <c r="B235" s="157" t="s">
        <v>1304</v>
      </c>
    </row>
    <row r="236" spans="2:2" x14ac:dyDescent="0.25">
      <c r="B236" s="157" t="s">
        <v>1305</v>
      </c>
    </row>
    <row r="237" spans="2:2" x14ac:dyDescent="0.25">
      <c r="B237" s="157" t="s">
        <v>1306</v>
      </c>
    </row>
    <row r="238" spans="2:2" x14ac:dyDescent="0.25">
      <c r="B238" s="157" t="s">
        <v>1307</v>
      </c>
    </row>
    <row r="239" spans="2:2" x14ac:dyDescent="0.25">
      <c r="B239" s="157" t="s">
        <v>1308</v>
      </c>
    </row>
    <row r="240" spans="2:2" x14ac:dyDescent="0.25">
      <c r="B240" s="157" t="s">
        <v>1309</v>
      </c>
    </row>
    <row r="241" spans="2:2" x14ac:dyDescent="0.25">
      <c r="B241" s="157" t="s">
        <v>1310</v>
      </c>
    </row>
    <row r="242" spans="2:2" x14ac:dyDescent="0.25">
      <c r="B242" s="157" t="s">
        <v>1311</v>
      </c>
    </row>
    <row r="243" spans="2:2" x14ac:dyDescent="0.25">
      <c r="B243" s="157" t="s">
        <v>1312</v>
      </c>
    </row>
  </sheetData>
  <sheetProtection algorithmName="SHA-512" hashValue="z5lUUHlCnK0Z6DHgFGkSt7PkfiP+j9kVByohu1OxvoDNQWiPq2/hnfmvZYwC3Cpmrz/UghwsJRPpPq3xN8+Bvw==" saltValue="vj+gUmoQhFyv75P7Ez4LiQ=="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9F41C-A62B-411D-B0F7-46DE8B80C652}">
  <sheetPr codeName="Sheet11">
    <tabColor rgb="FF69A953"/>
  </sheetPr>
  <dimension ref="B2:G85"/>
  <sheetViews>
    <sheetView topLeftCell="A64" zoomScaleNormal="100" workbookViewId="0">
      <selection activeCell="E77" sqref="E77"/>
    </sheetView>
  </sheetViews>
  <sheetFormatPr defaultColWidth="9.140625" defaultRowHeight="15" x14ac:dyDescent="0.25"/>
  <cols>
    <col min="1" max="1" width="3.5703125" style="11" customWidth="1"/>
    <col min="2" max="2" width="56.7109375" style="27" customWidth="1"/>
    <col min="3" max="3" width="13.7109375" style="107" customWidth="1"/>
    <col min="4" max="4" width="29.7109375" style="34" customWidth="1"/>
    <col min="5" max="5" width="40.7109375" style="7" customWidth="1"/>
    <col min="6" max="7" width="60.7109375" style="34" customWidth="1"/>
    <col min="8" max="16384" width="9.140625" style="11"/>
  </cols>
  <sheetData>
    <row r="2" spans="2:7" ht="29.25" thickBot="1" x14ac:dyDescent="0.3">
      <c r="B2" s="381" t="s">
        <v>533</v>
      </c>
      <c r="C2" s="381"/>
      <c r="D2" s="381"/>
      <c r="E2" s="381"/>
      <c r="F2" s="381"/>
      <c r="G2" s="381"/>
    </row>
    <row r="3" spans="2:7" ht="29.25" thickTop="1" x14ac:dyDescent="0.25">
      <c r="B3" s="10"/>
      <c r="C3" s="105"/>
      <c r="D3" s="10"/>
      <c r="E3" s="32"/>
      <c r="G3" s="27"/>
    </row>
    <row r="4" spans="2:7" ht="17.25" customHeight="1" x14ac:dyDescent="0.25">
      <c r="B4" s="294" t="s">
        <v>68</v>
      </c>
      <c r="C4" s="106" t="s">
        <v>69</v>
      </c>
      <c r="D4" s="180">
        <v>44743</v>
      </c>
      <c r="E4" s="32"/>
      <c r="G4" s="27"/>
    </row>
    <row r="5" spans="2:7" ht="17.25" customHeight="1" x14ac:dyDescent="0.25">
      <c r="B5" s="295"/>
      <c r="C5" s="106" t="s">
        <v>70</v>
      </c>
      <c r="D5" s="180">
        <v>45107</v>
      </c>
      <c r="E5" s="32"/>
      <c r="G5" s="27"/>
    </row>
    <row r="6" spans="2:7" ht="28.5" x14ac:dyDescent="0.25">
      <c r="B6" s="10"/>
      <c r="G6" s="27"/>
    </row>
    <row r="7" spans="2:7" s="34" customFormat="1" ht="61.5" customHeight="1" x14ac:dyDescent="0.25">
      <c r="B7" s="296" t="s">
        <v>71</v>
      </c>
      <c r="C7" s="296"/>
      <c r="D7" s="292"/>
      <c r="E7" s="296"/>
    </row>
    <row r="8" spans="2:7" ht="24.95" customHeight="1" thickBot="1" x14ac:dyDescent="0.3">
      <c r="B8" s="297" t="s">
        <v>72</v>
      </c>
      <c r="C8" s="298"/>
      <c r="D8" s="298"/>
      <c r="E8" s="298"/>
      <c r="F8" s="299"/>
    </row>
    <row r="9" spans="2:7" ht="21" customHeight="1" thickTop="1" x14ac:dyDescent="0.25">
      <c r="B9" s="71" t="s">
        <v>73</v>
      </c>
      <c r="C9" s="108" t="s">
        <v>74</v>
      </c>
      <c r="D9" s="58" t="s">
        <v>75</v>
      </c>
      <c r="E9" s="57" t="s">
        <v>94</v>
      </c>
      <c r="F9" s="60" t="s">
        <v>77</v>
      </c>
    </row>
    <row r="10" spans="2:7" ht="125.25" customHeight="1" x14ac:dyDescent="0.25">
      <c r="B10" s="20" t="s">
        <v>80</v>
      </c>
      <c r="C10" s="192"/>
      <c r="D10" s="182"/>
      <c r="E10" s="183"/>
      <c r="F10" s="2" t="s">
        <v>419</v>
      </c>
    </row>
    <row r="11" spans="2:7" ht="30" customHeight="1" x14ac:dyDescent="0.25">
      <c r="B11" s="2" t="s">
        <v>516</v>
      </c>
      <c r="C11" s="184"/>
      <c r="D11" s="182"/>
      <c r="E11" s="182"/>
      <c r="F11" s="25" t="s">
        <v>738</v>
      </c>
    </row>
    <row r="12" spans="2:7" ht="30" customHeight="1" x14ac:dyDescent="0.25">
      <c r="B12" s="2" t="s">
        <v>517</v>
      </c>
      <c r="C12" s="184"/>
      <c r="D12" s="182"/>
      <c r="E12" s="182"/>
      <c r="F12" s="25" t="s">
        <v>738</v>
      </c>
    </row>
    <row r="13" spans="2:7" ht="48" customHeight="1" x14ac:dyDescent="0.25">
      <c r="B13" s="2" t="s">
        <v>518</v>
      </c>
      <c r="C13" s="184"/>
      <c r="D13" s="182"/>
      <c r="E13" s="182"/>
      <c r="F13" s="25"/>
    </row>
    <row r="14" spans="2:7" ht="30" customHeight="1" x14ac:dyDescent="0.25">
      <c r="B14" s="2" t="s">
        <v>519</v>
      </c>
      <c r="C14" s="184"/>
      <c r="D14" s="182"/>
      <c r="E14" s="182"/>
      <c r="F14" s="25"/>
    </row>
    <row r="15" spans="2:7" ht="30" customHeight="1" x14ac:dyDescent="0.25">
      <c r="B15" s="2" t="s">
        <v>520</v>
      </c>
      <c r="C15" s="184"/>
      <c r="D15" s="182"/>
      <c r="E15" s="182"/>
      <c r="F15" s="25"/>
    </row>
    <row r="16" spans="2:7" ht="30" customHeight="1" x14ac:dyDescent="0.25">
      <c r="B16" s="2" t="s">
        <v>521</v>
      </c>
      <c r="C16" s="192"/>
      <c r="D16" s="182"/>
      <c r="E16" s="183"/>
      <c r="F16" s="25"/>
    </row>
    <row r="17" spans="2:6" ht="30" customHeight="1" x14ac:dyDescent="0.25">
      <c r="B17" s="205"/>
      <c r="C17" s="184"/>
      <c r="D17" s="182"/>
      <c r="E17" s="182"/>
      <c r="F17" s="25" t="s">
        <v>1324</v>
      </c>
    </row>
    <row r="18" spans="2:6" ht="30" customHeight="1" x14ac:dyDescent="0.25">
      <c r="B18" s="205"/>
      <c r="C18" s="184"/>
      <c r="D18" s="182"/>
      <c r="E18" s="182"/>
      <c r="F18" s="25" t="s">
        <v>1324</v>
      </c>
    </row>
    <row r="19" spans="2:6" ht="30" customHeight="1" x14ac:dyDescent="0.25">
      <c r="B19" s="205"/>
      <c r="C19" s="184"/>
      <c r="D19" s="182"/>
      <c r="E19" s="182"/>
      <c r="F19" s="25" t="s">
        <v>1324</v>
      </c>
    </row>
    <row r="21" spans="2:6" ht="31.5" customHeight="1" x14ac:dyDescent="0.25">
      <c r="B21" s="352" t="s">
        <v>78</v>
      </c>
      <c r="C21" s="352"/>
      <c r="D21" s="352"/>
      <c r="E21" s="352"/>
    </row>
    <row r="22" spans="2:6" ht="21" customHeight="1" thickBot="1" x14ac:dyDescent="0.3">
      <c r="B22" s="63" t="s">
        <v>79</v>
      </c>
      <c r="C22" s="110" t="s">
        <v>74</v>
      </c>
      <c r="D22" s="351" t="s">
        <v>94</v>
      </c>
      <c r="E22" s="351"/>
      <c r="F22" s="63" t="s">
        <v>77</v>
      </c>
    </row>
    <row r="23" spans="2:6" ht="120" customHeight="1" thickTop="1" x14ac:dyDescent="0.25">
      <c r="B23" s="2" t="s">
        <v>80</v>
      </c>
      <c r="C23" s="97" t="str">
        <f>IF(ISBLANK($C$10),"",$C$10)</f>
        <v/>
      </c>
      <c r="D23" s="346"/>
      <c r="E23" s="346"/>
      <c r="F23" s="2" t="s">
        <v>782</v>
      </c>
    </row>
    <row r="24" spans="2:6" ht="15" customHeight="1" x14ac:dyDescent="0.25">
      <c r="B24" s="348" t="s">
        <v>81</v>
      </c>
      <c r="C24" s="349"/>
      <c r="D24" s="349"/>
      <c r="E24" s="349"/>
      <c r="F24" s="350"/>
    </row>
    <row r="25" spans="2:6" ht="20.25" customHeight="1" x14ac:dyDescent="0.25">
      <c r="B25" s="2" t="s">
        <v>82</v>
      </c>
      <c r="C25" s="206"/>
      <c r="D25" s="346"/>
      <c r="E25" s="346"/>
      <c r="F25" s="25"/>
    </row>
    <row r="26" spans="2:6" ht="20.25" customHeight="1" x14ac:dyDescent="0.25">
      <c r="B26" s="2" t="s">
        <v>83</v>
      </c>
      <c r="C26" s="206"/>
      <c r="D26" s="346"/>
      <c r="E26" s="346"/>
      <c r="F26" s="25"/>
    </row>
    <row r="27" spans="2:6" ht="20.25" customHeight="1" x14ac:dyDescent="0.25">
      <c r="B27" s="2" t="s">
        <v>84</v>
      </c>
      <c r="C27" s="206"/>
      <c r="D27" s="346"/>
      <c r="E27" s="346"/>
      <c r="F27" s="25"/>
    </row>
    <row r="28" spans="2:6" ht="20.25" customHeight="1" x14ac:dyDescent="0.25">
      <c r="B28" s="2" t="s">
        <v>85</v>
      </c>
      <c r="C28" s="206"/>
      <c r="D28" s="346"/>
      <c r="E28" s="346"/>
      <c r="F28" s="25"/>
    </row>
    <row r="29" spans="2:6" ht="20.25" customHeight="1" x14ac:dyDescent="0.25">
      <c r="B29" s="2" t="s">
        <v>86</v>
      </c>
      <c r="C29" s="206"/>
      <c r="D29" s="346"/>
      <c r="E29" s="346"/>
      <c r="F29" s="25"/>
    </row>
    <row r="30" spans="2:6" ht="20.25" customHeight="1" x14ac:dyDescent="0.25">
      <c r="B30" s="2" t="s">
        <v>87</v>
      </c>
      <c r="C30" s="206"/>
      <c r="D30" s="346"/>
      <c r="E30" s="346"/>
      <c r="F30" s="25"/>
    </row>
    <row r="31" spans="2:6" ht="20.25" customHeight="1" x14ac:dyDescent="0.25">
      <c r="B31" s="2" t="s">
        <v>88</v>
      </c>
      <c r="C31" s="206"/>
      <c r="D31" s="346"/>
      <c r="E31" s="346"/>
      <c r="F31" s="25"/>
    </row>
    <row r="32" spans="2:6" ht="20.25" customHeight="1" thickBot="1" x14ac:dyDescent="0.3">
      <c r="B32" s="72" t="s">
        <v>89</v>
      </c>
      <c r="C32" s="207"/>
      <c r="D32" s="346"/>
      <c r="E32" s="346"/>
      <c r="F32" s="25"/>
    </row>
    <row r="33" spans="2:7" ht="20.25" customHeight="1" thickTop="1" x14ac:dyDescent="0.25">
      <c r="B33" s="26" t="s">
        <v>754</v>
      </c>
      <c r="C33" s="202" t="str">
        <f>IF(COUNT($C$25:$C$32)=0,"",SUM($C$25:$C$32))</f>
        <v/>
      </c>
      <c r="D33" s="30"/>
      <c r="E33" s="80"/>
    </row>
    <row r="34" spans="2:7" ht="34.5" customHeight="1" x14ac:dyDescent="0.25">
      <c r="B34" s="2" t="s">
        <v>769</v>
      </c>
      <c r="C34" s="112" t="str">
        <f>IF($C$23=$C$33, "Yes", "No")</f>
        <v>Yes</v>
      </c>
      <c r="D34" s="29"/>
      <c r="E34" s="6"/>
    </row>
    <row r="37" spans="2:7" ht="35.25" customHeight="1" x14ac:dyDescent="0.25">
      <c r="B37" s="296" t="s">
        <v>90</v>
      </c>
      <c r="C37" s="296"/>
      <c r="D37" s="296"/>
      <c r="E37" s="296"/>
      <c r="F37" s="296"/>
    </row>
    <row r="38" spans="2:7" ht="24.95" customHeight="1" thickBot="1" x14ac:dyDescent="0.3">
      <c r="B38" s="343" t="s">
        <v>91</v>
      </c>
      <c r="C38" s="344"/>
      <c r="D38" s="344"/>
      <c r="E38" s="344"/>
      <c r="F38" s="344"/>
      <c r="G38" s="345"/>
    </row>
    <row r="39" spans="2:7" ht="21" customHeight="1" thickTop="1" x14ac:dyDescent="0.25">
      <c r="B39" s="86" t="s">
        <v>73</v>
      </c>
      <c r="C39" s="113" t="s">
        <v>74</v>
      </c>
      <c r="D39" s="53" t="s">
        <v>92</v>
      </c>
      <c r="E39" s="55" t="s">
        <v>93</v>
      </c>
      <c r="F39" s="53" t="s">
        <v>94</v>
      </c>
      <c r="G39" s="53" t="s">
        <v>77</v>
      </c>
    </row>
    <row r="40" spans="2:7" ht="70.5" customHeight="1" x14ac:dyDescent="0.25">
      <c r="B40" s="8" t="s">
        <v>494</v>
      </c>
      <c r="C40" s="184"/>
      <c r="D40" s="305" t="s">
        <v>522</v>
      </c>
      <c r="E40" s="382" t="str">
        <f>(IF(AND($C$40&lt;&gt;"",$C$41&lt;&gt;""),$C$40/$C$41,"Incomplete"))</f>
        <v>Incomplete</v>
      </c>
      <c r="F40" s="309"/>
      <c r="G40" s="305" t="s">
        <v>419</v>
      </c>
    </row>
    <row r="41" spans="2:7" ht="70.5" customHeight="1" thickBot="1" x14ac:dyDescent="0.3">
      <c r="B41" s="12" t="s">
        <v>80</v>
      </c>
      <c r="C41" s="211"/>
      <c r="D41" s="306"/>
      <c r="E41" s="383"/>
      <c r="F41" s="310"/>
      <c r="G41" s="306"/>
    </row>
    <row r="42" spans="2:7" ht="30" customHeight="1" x14ac:dyDescent="0.25">
      <c r="B42" s="20" t="s">
        <v>741</v>
      </c>
      <c r="C42" s="230"/>
      <c r="D42" s="311" t="s">
        <v>523</v>
      </c>
      <c r="E42" s="382" t="str">
        <f>(IF(AND($C$42&lt;&gt;"",$C$43&lt;&gt;""),$C$42/$C$43,"Incomplete"))</f>
        <v>Incomplete</v>
      </c>
      <c r="F42" s="313"/>
      <c r="G42" s="311"/>
    </row>
    <row r="43" spans="2:7" ht="30" customHeight="1" thickBot="1" x14ac:dyDescent="0.3">
      <c r="B43" s="21" t="s">
        <v>33</v>
      </c>
      <c r="C43" s="211" t="str">
        <f>IF(COUNT($C$11,$C$12)=0,"",SUM($C$11,$C$12))</f>
        <v/>
      </c>
      <c r="D43" s="306"/>
      <c r="E43" s="383"/>
      <c r="F43" s="310"/>
      <c r="G43" s="306"/>
    </row>
    <row r="44" spans="2:7" ht="30" customHeight="1" x14ac:dyDescent="0.25">
      <c r="B44" s="20" t="s">
        <v>742</v>
      </c>
      <c r="C44" s="230"/>
      <c r="D44" s="311" t="s">
        <v>524</v>
      </c>
      <c r="E44" s="382" t="str">
        <f>(IF(AND($C$44&lt;&gt;"",$C$45&lt;&gt;""),$C$44/$C$45,"Incomplete"))</f>
        <v>Incomplete</v>
      </c>
      <c r="F44" s="313"/>
      <c r="G44" s="311"/>
    </row>
    <row r="45" spans="2:7" ht="30" customHeight="1" thickBot="1" x14ac:dyDescent="0.3">
      <c r="B45" s="21" t="s">
        <v>33</v>
      </c>
      <c r="C45" s="211" t="str">
        <f>IF(COUNT($C$11,$C$12)=0,"",SUM($C$11,$C$12))</f>
        <v/>
      </c>
      <c r="D45" s="306"/>
      <c r="E45" s="383"/>
      <c r="F45" s="310"/>
      <c r="G45" s="306"/>
    </row>
    <row r="46" spans="2:7" ht="36" customHeight="1" x14ac:dyDescent="0.25">
      <c r="B46" s="20" t="s">
        <v>743</v>
      </c>
      <c r="C46" s="230"/>
      <c r="D46" s="311" t="s">
        <v>525</v>
      </c>
      <c r="E46" s="382" t="str">
        <f>(IF(AND($C$46&lt;&gt;"",$C$47&lt;&gt;""),$C$46/$C$47,"Incomplete"))</f>
        <v>Incomplete</v>
      </c>
      <c r="F46" s="313"/>
      <c r="G46" s="311"/>
    </row>
    <row r="47" spans="2:7" ht="30" customHeight="1" thickBot="1" x14ac:dyDescent="0.3">
      <c r="B47" s="21" t="s">
        <v>33</v>
      </c>
      <c r="C47" s="211" t="str">
        <f>IF(COUNT($C$11,$C$12)=0,"",SUM($C$11,$C$12))</f>
        <v/>
      </c>
      <c r="D47" s="306"/>
      <c r="E47" s="383"/>
      <c r="F47" s="310"/>
      <c r="G47" s="306"/>
    </row>
    <row r="48" spans="2:7" ht="30" customHeight="1" x14ac:dyDescent="0.25">
      <c r="B48" s="20" t="s">
        <v>744</v>
      </c>
      <c r="C48" s="230"/>
      <c r="D48" s="311" t="s">
        <v>526</v>
      </c>
      <c r="E48" s="382" t="str">
        <f>(IF(AND($C$48&lt;&gt;"",$C$49&lt;&gt;""),$C$48/$C$49,"Incomplete"))</f>
        <v>Incomplete</v>
      </c>
      <c r="F48" s="313"/>
      <c r="G48" s="311"/>
    </row>
    <row r="49" spans="2:7" ht="30" customHeight="1" thickBot="1" x14ac:dyDescent="0.3">
      <c r="B49" s="21" t="s">
        <v>33</v>
      </c>
      <c r="C49" s="211" t="str">
        <f>IF(COUNT($C$11,$C$12)=0,"",SUM($C$11,$C$12))</f>
        <v/>
      </c>
      <c r="D49" s="306"/>
      <c r="E49" s="383"/>
      <c r="F49" s="310"/>
      <c r="G49" s="306"/>
    </row>
    <row r="50" spans="2:7" ht="30" customHeight="1" x14ac:dyDescent="0.25">
      <c r="B50" s="20" t="s">
        <v>745</v>
      </c>
      <c r="C50" s="230"/>
      <c r="D50" s="311" t="s">
        <v>527</v>
      </c>
      <c r="E50" s="382" t="str">
        <f>(IF(AND($C$50&lt;&gt;"",$C$51&lt;&gt;""),$C$50/$C$51,"Incomplete"))</f>
        <v>Incomplete</v>
      </c>
      <c r="F50" s="313"/>
      <c r="G50" s="311"/>
    </row>
    <row r="51" spans="2:7" ht="30" customHeight="1" thickBot="1" x14ac:dyDescent="0.3">
      <c r="B51" s="21" t="s">
        <v>33</v>
      </c>
      <c r="C51" s="211" t="str">
        <f>IF(COUNT($C$11,$C$12)=0,"",SUM($C$11,$C$12))</f>
        <v/>
      </c>
      <c r="D51" s="306"/>
      <c r="E51" s="383"/>
      <c r="F51" s="310"/>
      <c r="G51" s="306"/>
    </row>
    <row r="52" spans="2:7" ht="47.25" customHeight="1" x14ac:dyDescent="0.25">
      <c r="B52" s="20" t="s">
        <v>858</v>
      </c>
      <c r="C52" s="230"/>
      <c r="D52" s="311" t="s">
        <v>528</v>
      </c>
      <c r="E52" s="382" t="str">
        <f>(IF(AND($C$52&lt;&gt;"",$C$53&lt;&gt;""),$C$52/$C$53,"Incomplete"))</f>
        <v>Incomplete</v>
      </c>
      <c r="F52" s="313"/>
      <c r="G52" s="311"/>
    </row>
    <row r="53" spans="2:7" ht="47.25" customHeight="1" thickBot="1" x14ac:dyDescent="0.3">
      <c r="B53" s="21" t="s">
        <v>521</v>
      </c>
      <c r="C53" s="211" t="str">
        <f>IF(ISBLANK($C$16),"",$C$16)</f>
        <v/>
      </c>
      <c r="D53" s="306"/>
      <c r="E53" s="383"/>
      <c r="F53" s="310"/>
      <c r="G53" s="306"/>
    </row>
    <row r="54" spans="2:7" ht="51" customHeight="1" thickBot="1" x14ac:dyDescent="0.3">
      <c r="B54" s="15" t="s">
        <v>529</v>
      </c>
      <c r="C54" s="192"/>
      <c r="D54" s="15" t="s">
        <v>529</v>
      </c>
      <c r="E54" s="88" t="s">
        <v>733</v>
      </c>
      <c r="F54" s="210"/>
      <c r="G54" s="15"/>
    </row>
    <row r="55" spans="2:7" ht="30" customHeight="1" x14ac:dyDescent="0.25">
      <c r="B55" s="200"/>
      <c r="C55" s="195"/>
      <c r="D55" s="317"/>
      <c r="E55" s="384" t="str">
        <f>(IF(AND($C$55&lt;&gt;"",$C$56&lt;&gt;""),$C$55/$C$56,"Incomplete"))</f>
        <v>Incomplete</v>
      </c>
      <c r="F55" s="317"/>
      <c r="G55" s="321" t="s">
        <v>1324</v>
      </c>
    </row>
    <row r="56" spans="2:7" ht="30" customHeight="1" thickBot="1" x14ac:dyDescent="0.3">
      <c r="B56" s="201"/>
      <c r="C56" s="196"/>
      <c r="D56" s="318"/>
      <c r="E56" s="385"/>
      <c r="F56" s="318"/>
      <c r="G56" s="322"/>
    </row>
    <row r="57" spans="2:7" ht="30" customHeight="1" x14ac:dyDescent="0.25">
      <c r="B57" s="200"/>
      <c r="C57" s="195"/>
      <c r="D57" s="317"/>
      <c r="E57" s="384" t="str">
        <f>(IF(AND($C$57&lt;&gt;"",$C$58&lt;&gt;""),$C$57/$C$58,"Incomplete"))</f>
        <v>Incomplete</v>
      </c>
      <c r="F57" s="317"/>
      <c r="G57" s="321" t="s">
        <v>1324</v>
      </c>
    </row>
    <row r="58" spans="2:7" ht="30" customHeight="1" thickBot="1" x14ac:dyDescent="0.3">
      <c r="B58" s="201"/>
      <c r="C58" s="196"/>
      <c r="D58" s="318"/>
      <c r="E58" s="385"/>
      <c r="F58" s="318"/>
      <c r="G58" s="322"/>
    </row>
    <row r="59" spans="2:7" ht="30" customHeight="1" x14ac:dyDescent="0.25">
      <c r="B59" s="200"/>
      <c r="C59" s="195"/>
      <c r="D59" s="317"/>
      <c r="E59" s="384" t="str">
        <f>(IF(AND($C$59&lt;&gt;"",$C$60&lt;&gt;""),$C$59/$C$60,"Incomplete"))</f>
        <v>Incomplete</v>
      </c>
      <c r="F59" s="317"/>
      <c r="G59" s="321" t="s">
        <v>1324</v>
      </c>
    </row>
    <row r="60" spans="2:7" ht="30" customHeight="1" thickBot="1" x14ac:dyDescent="0.3">
      <c r="B60" s="201"/>
      <c r="C60" s="196"/>
      <c r="D60" s="318"/>
      <c r="E60" s="385"/>
      <c r="F60" s="318"/>
      <c r="G60" s="322"/>
    </row>
    <row r="62" spans="2:7" ht="41.25" customHeight="1" x14ac:dyDescent="0.25">
      <c r="B62" s="296" t="s">
        <v>97</v>
      </c>
      <c r="C62" s="296"/>
      <c r="D62" s="296"/>
      <c r="E62" s="296"/>
      <c r="F62" s="296"/>
    </row>
    <row r="63" spans="2:7" ht="24.95" customHeight="1" thickBot="1" x14ac:dyDescent="0.3">
      <c r="B63" s="316" t="s">
        <v>98</v>
      </c>
      <c r="C63" s="316"/>
      <c r="D63" s="316"/>
      <c r="E63" s="316"/>
      <c r="F63" s="316"/>
      <c r="G63" s="316"/>
    </row>
    <row r="64" spans="2:7" ht="21" customHeight="1" thickTop="1" x14ac:dyDescent="0.25">
      <c r="B64" s="49" t="s">
        <v>73</v>
      </c>
      <c r="C64" s="124" t="s">
        <v>74</v>
      </c>
      <c r="D64" s="49" t="s">
        <v>99</v>
      </c>
      <c r="E64" s="52" t="s">
        <v>93</v>
      </c>
      <c r="F64" s="49" t="s">
        <v>94</v>
      </c>
      <c r="G64" s="49" t="s">
        <v>77</v>
      </c>
    </row>
    <row r="65" spans="2:7" ht="34.5" customHeight="1" x14ac:dyDescent="0.25">
      <c r="B65" s="3" t="s">
        <v>473</v>
      </c>
      <c r="C65" s="184"/>
      <c r="D65" s="3" t="s">
        <v>473</v>
      </c>
      <c r="E65" s="85" t="s">
        <v>733</v>
      </c>
      <c r="F65" s="231"/>
      <c r="G65" s="45"/>
    </row>
    <row r="66" spans="2:7" ht="46.5" customHeight="1" x14ac:dyDescent="0.25">
      <c r="B66" s="3" t="s">
        <v>530</v>
      </c>
      <c r="C66" s="184"/>
      <c r="D66" s="3" t="s">
        <v>530</v>
      </c>
      <c r="E66" s="85" t="s">
        <v>733</v>
      </c>
      <c r="F66" s="231"/>
      <c r="G66" s="45"/>
    </row>
    <row r="67" spans="2:7" ht="46.5" customHeight="1" thickBot="1" x14ac:dyDescent="0.3">
      <c r="B67" s="14" t="s">
        <v>531</v>
      </c>
      <c r="C67" s="192"/>
      <c r="D67" s="14" t="s">
        <v>531</v>
      </c>
      <c r="E67" s="87" t="s">
        <v>733</v>
      </c>
      <c r="F67" s="232"/>
      <c r="G67" s="70"/>
    </row>
    <row r="68" spans="2:7" ht="63" customHeight="1" x14ac:dyDescent="0.25">
      <c r="B68" s="22" t="s">
        <v>388</v>
      </c>
      <c r="C68" s="195"/>
      <c r="D68" s="311" t="s">
        <v>264</v>
      </c>
      <c r="E68" s="384" t="str">
        <f>(IF(AND($C$68&lt;&gt;"",$C$69&lt;&gt;""),$C$68/$C$69,"Incomplete"))</f>
        <v>Incomplete</v>
      </c>
      <c r="F68" s="317"/>
      <c r="G68" s="311" t="s">
        <v>1351</v>
      </c>
    </row>
    <row r="69" spans="2:7" ht="129" customHeight="1" thickBot="1" x14ac:dyDescent="0.3">
      <c r="B69" s="21" t="s">
        <v>80</v>
      </c>
      <c r="C69" s="196" t="str">
        <f>IF(ISBLANK($C$10),"",$C$10)</f>
        <v/>
      </c>
      <c r="D69" s="306"/>
      <c r="E69" s="385"/>
      <c r="F69" s="318"/>
      <c r="G69" s="306"/>
    </row>
    <row r="70" spans="2:7" ht="30" customHeight="1" x14ac:dyDescent="0.25">
      <c r="B70" s="200"/>
      <c r="C70" s="195"/>
      <c r="D70" s="326"/>
      <c r="E70" s="384" t="str">
        <f>(IF(AND($C$70&lt;&gt;"",$C$71&lt;&gt;""),$C$70/$C$71,"Incomplete"))</f>
        <v>Incomplete</v>
      </c>
      <c r="F70" s="317"/>
      <c r="G70" s="321" t="s">
        <v>1324</v>
      </c>
    </row>
    <row r="71" spans="2:7" ht="30" customHeight="1" thickBot="1" x14ac:dyDescent="0.3">
      <c r="B71" s="201"/>
      <c r="C71" s="196"/>
      <c r="D71" s="327"/>
      <c r="E71" s="385"/>
      <c r="F71" s="318"/>
      <c r="G71" s="322"/>
    </row>
    <row r="72" spans="2:7" ht="30" customHeight="1" x14ac:dyDescent="0.25">
      <c r="B72" s="200"/>
      <c r="C72" s="195"/>
      <c r="D72" s="326"/>
      <c r="E72" s="384" t="str">
        <f>(IF(AND($C$72&lt;&gt;"",$C$73&lt;&gt;""),$C$72/$C$73,"Incomplete"))</f>
        <v>Incomplete</v>
      </c>
      <c r="F72" s="317"/>
      <c r="G72" s="321" t="s">
        <v>1324</v>
      </c>
    </row>
    <row r="73" spans="2:7" ht="30" customHeight="1" thickBot="1" x14ac:dyDescent="0.3">
      <c r="B73" s="201"/>
      <c r="C73" s="196"/>
      <c r="D73" s="327"/>
      <c r="E73" s="385"/>
      <c r="F73" s="318"/>
      <c r="G73" s="322"/>
    </row>
    <row r="74" spans="2:7" ht="30" customHeight="1" x14ac:dyDescent="0.25">
      <c r="B74" s="200"/>
      <c r="C74" s="195"/>
      <c r="D74" s="326"/>
      <c r="E74" s="384" t="str">
        <f>(IF(AND($C$74&lt;&gt;"",$C$75&lt;&gt;""),$C$74/$C$75,"Incomplete"))</f>
        <v>Incomplete</v>
      </c>
      <c r="F74" s="317"/>
      <c r="G74" s="328" t="s">
        <v>1324</v>
      </c>
    </row>
    <row r="75" spans="2:7" ht="30" customHeight="1" thickBot="1" x14ac:dyDescent="0.3">
      <c r="B75" s="201"/>
      <c r="C75" s="196"/>
      <c r="D75" s="327"/>
      <c r="E75" s="385"/>
      <c r="F75" s="318"/>
      <c r="G75" s="322"/>
    </row>
    <row r="78" spans="2:7" ht="28.5" customHeight="1" x14ac:dyDescent="0.25">
      <c r="B78" s="11"/>
      <c r="C78" s="138"/>
      <c r="D78" s="11"/>
      <c r="E78" s="11"/>
      <c r="F78" s="11"/>
      <c r="G78" s="11"/>
    </row>
    <row r="79" spans="2:7" ht="60" customHeight="1" x14ac:dyDescent="0.25">
      <c r="B79" s="11"/>
      <c r="C79" s="138"/>
      <c r="D79" s="11"/>
      <c r="E79" s="11"/>
      <c r="F79" s="11"/>
      <c r="G79" s="11"/>
    </row>
    <row r="80" spans="2:7" x14ac:dyDescent="0.25">
      <c r="B80" s="11"/>
      <c r="C80" s="138"/>
      <c r="D80" s="11"/>
      <c r="E80" s="11"/>
      <c r="F80" s="11"/>
      <c r="G80" s="11"/>
    </row>
    <row r="81" spans="3:3" s="11" customFormat="1" x14ac:dyDescent="0.25">
      <c r="C81" s="138"/>
    </row>
    <row r="82" spans="3:3" s="11" customFormat="1" x14ac:dyDescent="0.25">
      <c r="C82" s="138"/>
    </row>
    <row r="83" spans="3:3" s="11" customFormat="1" x14ac:dyDescent="0.25">
      <c r="C83" s="138"/>
    </row>
    <row r="84" spans="3:3" s="11" customFormat="1" x14ac:dyDescent="0.25">
      <c r="C84" s="138"/>
    </row>
    <row r="85" spans="3:3" s="11" customFormat="1" x14ac:dyDescent="0.25">
      <c r="C85" s="138"/>
    </row>
  </sheetData>
  <sheetProtection algorithmName="SHA-512" hashValue="h/JCxlfn+L5wynu7NedoNgnrg13NhjAwl6o6XTja1c0sQ9ynHDKLHByLaEVi7R/tEiS93TbjGYgmDv52FkfGEw==" saltValue="nStl7sl2KYsG4y03TEIbeQ==" spinCount="100000" sheet="1" objects="1" scenarios="1"/>
  <mergeCells count="76">
    <mergeCell ref="D40:D41"/>
    <mergeCell ref="E40:E41"/>
    <mergeCell ref="F40:F41"/>
    <mergeCell ref="G40:G41"/>
    <mergeCell ref="D44:D45"/>
    <mergeCell ref="E44:E45"/>
    <mergeCell ref="F44:F45"/>
    <mergeCell ref="G44:G45"/>
    <mergeCell ref="D42:D43"/>
    <mergeCell ref="E42:E43"/>
    <mergeCell ref="F42:F43"/>
    <mergeCell ref="G42:G43"/>
    <mergeCell ref="D48:D49"/>
    <mergeCell ref="E48:E49"/>
    <mergeCell ref="F48:F49"/>
    <mergeCell ref="G48:G49"/>
    <mergeCell ref="D46:D47"/>
    <mergeCell ref="E46:E47"/>
    <mergeCell ref="F46:F47"/>
    <mergeCell ref="G46:G47"/>
    <mergeCell ref="D72:D73"/>
    <mergeCell ref="E72:E73"/>
    <mergeCell ref="F72:F73"/>
    <mergeCell ref="G72:G73"/>
    <mergeCell ref="D74:D75"/>
    <mergeCell ref="E74:E75"/>
    <mergeCell ref="F74:F75"/>
    <mergeCell ref="G74:G75"/>
    <mergeCell ref="D70:D71"/>
    <mergeCell ref="E70:E71"/>
    <mergeCell ref="F70:F71"/>
    <mergeCell ref="G70:G71"/>
    <mergeCell ref="D68:D69"/>
    <mergeCell ref="E68:E69"/>
    <mergeCell ref="F68:F69"/>
    <mergeCell ref="G68:G69"/>
    <mergeCell ref="B63:G63"/>
    <mergeCell ref="D55:D56"/>
    <mergeCell ref="E55:E56"/>
    <mergeCell ref="F55:F56"/>
    <mergeCell ref="G55:G56"/>
    <mergeCell ref="D57:D58"/>
    <mergeCell ref="E57:E58"/>
    <mergeCell ref="F57:F58"/>
    <mergeCell ref="G57:G58"/>
    <mergeCell ref="D59:D60"/>
    <mergeCell ref="E59:E60"/>
    <mergeCell ref="F59:F60"/>
    <mergeCell ref="G59:G60"/>
    <mergeCell ref="B62:F62"/>
    <mergeCell ref="D52:D53"/>
    <mergeCell ref="E52:E53"/>
    <mergeCell ref="F52:F53"/>
    <mergeCell ref="G52:G53"/>
    <mergeCell ref="D50:D51"/>
    <mergeCell ref="E50:E51"/>
    <mergeCell ref="F50:F51"/>
    <mergeCell ref="G50:G51"/>
    <mergeCell ref="D22:E22"/>
    <mergeCell ref="B38:G38"/>
    <mergeCell ref="D23:E23"/>
    <mergeCell ref="D25:E25"/>
    <mergeCell ref="D26:E26"/>
    <mergeCell ref="D27:E27"/>
    <mergeCell ref="D28:E28"/>
    <mergeCell ref="D29:E29"/>
    <mergeCell ref="D30:E30"/>
    <mergeCell ref="D31:E31"/>
    <mergeCell ref="D32:E32"/>
    <mergeCell ref="B37:F37"/>
    <mergeCell ref="B24:F24"/>
    <mergeCell ref="B2:G2"/>
    <mergeCell ref="B4:B5"/>
    <mergeCell ref="B7:E7"/>
    <mergeCell ref="B8:F8"/>
    <mergeCell ref="B21:E21"/>
  </mergeCells>
  <conditionalFormatting sqref="C34">
    <cfRule type="containsText" dxfId="11" priority="1" operator="containsText" text="No">
      <formula>NOT(ISERROR(SEARCH("No",C34)))</formula>
    </cfRule>
    <cfRule type="containsText" dxfId="10" priority="2" operator="containsText" text="Yes">
      <formula>NOT(ISERROR(SEARCH("Yes",C34)))</formula>
    </cfRule>
  </conditionalFormatting>
  <dataValidations count="1">
    <dataValidation type="date" allowBlank="1" showInputMessage="1" showErrorMessage="1" sqref="D4:D5" xr:uid="{AC8B9581-2723-4398-A9F3-4F2A0159B049}">
      <formula1>44562</formula1>
      <formula2>50771</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11686541-EEA4-41DA-8DB5-9557832C28DA}">
          <x14:formula1>
            <xm:f>Lists!$B$2:$B$3</xm:f>
          </x14:formula1>
          <xm:sqref>D10:D19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858B3-E1F2-4E5C-B091-BBD17B258F14}">
  <sheetPr codeName="Sheet12">
    <tabColor rgb="FF0480B6"/>
  </sheetPr>
  <dimension ref="B2:G85"/>
  <sheetViews>
    <sheetView topLeftCell="A82" zoomScaleNormal="100" workbookViewId="0">
      <selection activeCell="D95" sqref="D95"/>
    </sheetView>
  </sheetViews>
  <sheetFormatPr defaultColWidth="9.140625" defaultRowHeight="15" x14ac:dyDescent="0.25"/>
  <cols>
    <col min="1" max="1" width="3.5703125" style="11" customWidth="1"/>
    <col min="2" max="2" width="56.7109375" style="27" customWidth="1"/>
    <col min="3" max="3" width="13.7109375" style="107" customWidth="1"/>
    <col min="4" max="4" width="29.7109375" style="34" customWidth="1"/>
    <col min="5" max="5" width="40.7109375" style="126" customWidth="1"/>
    <col min="6" max="7" width="60.7109375" style="34" customWidth="1"/>
    <col min="8" max="16384" width="9.140625" style="11"/>
  </cols>
  <sheetData>
    <row r="2" spans="2:7" ht="29.25" thickBot="1" x14ac:dyDescent="0.3">
      <c r="B2" s="389" t="s">
        <v>1352</v>
      </c>
      <c r="C2" s="389"/>
      <c r="D2" s="389"/>
      <c r="E2" s="389"/>
      <c r="F2" s="389"/>
      <c r="G2" s="389"/>
    </row>
    <row r="3" spans="2:7" ht="29.25" thickTop="1" x14ac:dyDescent="0.25">
      <c r="B3" s="10"/>
      <c r="C3" s="105"/>
      <c r="D3" s="10"/>
      <c r="E3" s="125"/>
      <c r="G3" s="27"/>
    </row>
    <row r="4" spans="2:7" ht="17.25" customHeight="1" x14ac:dyDescent="0.25">
      <c r="B4" s="294" t="s">
        <v>68</v>
      </c>
      <c r="C4" s="106" t="s">
        <v>69</v>
      </c>
      <c r="D4" s="180">
        <v>44743</v>
      </c>
      <c r="E4" s="125"/>
      <c r="G4" s="27"/>
    </row>
    <row r="5" spans="2:7" ht="17.25" customHeight="1" x14ac:dyDescent="0.25">
      <c r="B5" s="295"/>
      <c r="C5" s="106" t="s">
        <v>70</v>
      </c>
      <c r="D5" s="180">
        <v>45107</v>
      </c>
      <c r="E5" s="125"/>
      <c r="G5" s="27"/>
    </row>
    <row r="6" spans="2:7" ht="28.5" x14ac:dyDescent="0.25">
      <c r="B6" s="10"/>
      <c r="G6" s="27"/>
    </row>
    <row r="7" spans="2:7" s="34" customFormat="1" ht="61.5" customHeight="1" x14ac:dyDescent="0.25">
      <c r="B7" s="296" t="s">
        <v>71</v>
      </c>
      <c r="C7" s="296"/>
      <c r="D7" s="292"/>
      <c r="E7" s="296"/>
    </row>
    <row r="8" spans="2:7" ht="24.95" customHeight="1" thickBot="1" x14ac:dyDescent="0.3">
      <c r="B8" s="297" t="s">
        <v>72</v>
      </c>
      <c r="C8" s="298"/>
      <c r="D8" s="298"/>
      <c r="E8" s="298"/>
      <c r="F8" s="299"/>
    </row>
    <row r="9" spans="2:7" ht="21" customHeight="1" thickTop="1" x14ac:dyDescent="0.25">
      <c r="B9" s="71" t="s">
        <v>73</v>
      </c>
      <c r="C9" s="108" t="s">
        <v>74</v>
      </c>
      <c r="D9" s="58" t="s">
        <v>75</v>
      </c>
      <c r="E9" s="117" t="s">
        <v>94</v>
      </c>
      <c r="F9" s="60" t="s">
        <v>77</v>
      </c>
    </row>
    <row r="10" spans="2:7" ht="123" customHeight="1" x14ac:dyDescent="0.25">
      <c r="B10" s="20" t="s">
        <v>80</v>
      </c>
      <c r="C10" s="192"/>
      <c r="D10" s="182"/>
      <c r="E10" s="217"/>
      <c r="F10" s="2" t="s">
        <v>419</v>
      </c>
    </row>
    <row r="11" spans="2:7" ht="30" customHeight="1" x14ac:dyDescent="0.25">
      <c r="B11" s="2" t="s">
        <v>121</v>
      </c>
      <c r="C11" s="192"/>
      <c r="D11" s="182"/>
      <c r="E11" s="217"/>
      <c r="F11" s="25"/>
    </row>
    <row r="12" spans="2:7" ht="30" customHeight="1" x14ac:dyDescent="0.25">
      <c r="B12" s="2" t="s">
        <v>120</v>
      </c>
      <c r="C12" s="192"/>
      <c r="D12" s="182"/>
      <c r="E12" s="217"/>
      <c r="F12" s="25"/>
    </row>
    <row r="13" spans="2:7" ht="30" customHeight="1" x14ac:dyDescent="0.25">
      <c r="B13" s="2" t="s">
        <v>119</v>
      </c>
      <c r="C13" s="192"/>
      <c r="D13" s="182"/>
      <c r="E13" s="217"/>
      <c r="F13" s="25"/>
    </row>
    <row r="14" spans="2:7" ht="30" customHeight="1" x14ac:dyDescent="0.25">
      <c r="B14" s="2" t="s">
        <v>118</v>
      </c>
      <c r="C14" s="192"/>
      <c r="D14" s="182"/>
      <c r="E14" s="217"/>
      <c r="F14" s="25"/>
    </row>
    <row r="15" spans="2:7" ht="30" customHeight="1" x14ac:dyDescent="0.25">
      <c r="B15" s="2" t="s">
        <v>389</v>
      </c>
      <c r="C15" s="192"/>
      <c r="D15" s="183"/>
      <c r="E15" s="217"/>
      <c r="F15" s="36"/>
    </row>
    <row r="16" spans="2:7" ht="45" customHeight="1" x14ac:dyDescent="0.25">
      <c r="B16" s="2" t="s">
        <v>983</v>
      </c>
      <c r="C16" s="192"/>
      <c r="D16" s="183"/>
      <c r="E16" s="217"/>
      <c r="F16" s="36"/>
    </row>
    <row r="17" spans="2:6" ht="48.75" customHeight="1" x14ac:dyDescent="0.25">
      <c r="B17" s="2" t="s">
        <v>392</v>
      </c>
      <c r="C17" s="192"/>
      <c r="D17" s="182"/>
      <c r="E17" s="217"/>
      <c r="F17" s="25"/>
    </row>
    <row r="18" spans="2:6" ht="30" customHeight="1" x14ac:dyDescent="0.25">
      <c r="B18" s="2" t="s">
        <v>390</v>
      </c>
      <c r="C18" s="192"/>
      <c r="D18" s="182"/>
      <c r="E18" s="217"/>
      <c r="F18" s="25"/>
    </row>
    <row r="19" spans="2:6" ht="30" customHeight="1" x14ac:dyDescent="0.25">
      <c r="B19" s="2" t="s">
        <v>391</v>
      </c>
      <c r="C19" s="192"/>
      <c r="D19" s="182"/>
      <c r="E19" s="217"/>
      <c r="F19" s="25"/>
    </row>
    <row r="20" spans="2:6" ht="30" customHeight="1" x14ac:dyDescent="0.25">
      <c r="B20" s="2" t="s">
        <v>33</v>
      </c>
      <c r="C20" s="192"/>
      <c r="D20" s="182"/>
      <c r="E20" s="217"/>
      <c r="F20" s="2" t="s">
        <v>505</v>
      </c>
    </row>
    <row r="21" spans="2:6" ht="30" customHeight="1" x14ac:dyDescent="0.25">
      <c r="B21" s="205"/>
      <c r="C21" s="192"/>
      <c r="D21" s="182"/>
      <c r="E21" s="217"/>
      <c r="F21" s="36" t="s">
        <v>1324</v>
      </c>
    </row>
    <row r="22" spans="2:6" ht="30" customHeight="1" x14ac:dyDescent="0.25">
      <c r="B22" s="205"/>
      <c r="C22" s="192"/>
      <c r="D22" s="182"/>
      <c r="E22" s="217"/>
      <c r="F22" s="25" t="s">
        <v>1324</v>
      </c>
    </row>
    <row r="23" spans="2:6" ht="30" customHeight="1" x14ac:dyDescent="0.25">
      <c r="B23" s="205"/>
      <c r="C23" s="192"/>
      <c r="D23" s="182"/>
      <c r="E23" s="217"/>
      <c r="F23" s="25" t="s">
        <v>1324</v>
      </c>
    </row>
    <row r="25" spans="2:6" ht="31.5" customHeight="1" x14ac:dyDescent="0.25">
      <c r="B25" s="352" t="s">
        <v>78</v>
      </c>
      <c r="C25" s="352"/>
      <c r="D25" s="352"/>
      <c r="E25" s="352"/>
    </row>
    <row r="26" spans="2:6" ht="21" customHeight="1" thickBot="1" x14ac:dyDescent="0.3">
      <c r="B26" s="63" t="s">
        <v>79</v>
      </c>
      <c r="C26" s="110" t="s">
        <v>74</v>
      </c>
      <c r="D26" s="351" t="s">
        <v>94</v>
      </c>
      <c r="E26" s="351"/>
      <c r="F26" s="63" t="s">
        <v>77</v>
      </c>
    </row>
    <row r="27" spans="2:6" ht="135.75" thickTop="1" x14ac:dyDescent="0.25">
      <c r="B27" s="2" t="s">
        <v>80</v>
      </c>
      <c r="C27" s="97" t="str">
        <f>IF(ISBLANK($C$10),"",$C$10)</f>
        <v/>
      </c>
      <c r="D27" s="346"/>
      <c r="E27" s="346"/>
      <c r="F27" s="2" t="s">
        <v>419</v>
      </c>
    </row>
    <row r="28" spans="2:6" ht="15" customHeight="1" x14ac:dyDescent="0.25">
      <c r="B28" s="348" t="s">
        <v>81</v>
      </c>
      <c r="C28" s="349"/>
      <c r="D28" s="349"/>
      <c r="E28" s="349"/>
      <c r="F28" s="349"/>
    </row>
    <row r="29" spans="2:6" ht="20.25" customHeight="1" x14ac:dyDescent="0.25">
      <c r="B29" s="2" t="s">
        <v>82</v>
      </c>
      <c r="C29" s="206"/>
      <c r="D29" s="346"/>
      <c r="E29" s="346"/>
      <c r="F29" s="2"/>
    </row>
    <row r="30" spans="2:6" ht="20.25" customHeight="1" x14ac:dyDescent="0.25">
      <c r="B30" s="2" t="s">
        <v>83</v>
      </c>
      <c r="C30" s="206"/>
      <c r="D30" s="346"/>
      <c r="E30" s="346"/>
      <c r="F30" s="2"/>
    </row>
    <row r="31" spans="2:6" ht="20.25" customHeight="1" x14ac:dyDescent="0.25">
      <c r="B31" s="2" t="s">
        <v>84</v>
      </c>
      <c r="C31" s="206"/>
      <c r="D31" s="346"/>
      <c r="E31" s="346"/>
      <c r="F31" s="2"/>
    </row>
    <row r="32" spans="2:6" ht="20.25" customHeight="1" x14ac:dyDescent="0.25">
      <c r="B32" s="2" t="s">
        <v>85</v>
      </c>
      <c r="C32" s="206"/>
      <c r="D32" s="346"/>
      <c r="E32" s="346"/>
      <c r="F32" s="2"/>
    </row>
    <row r="33" spans="2:7" ht="20.25" customHeight="1" x14ac:dyDescent="0.25">
      <c r="B33" s="2" t="s">
        <v>86</v>
      </c>
      <c r="C33" s="206"/>
      <c r="D33" s="346"/>
      <c r="E33" s="346"/>
      <c r="F33" s="2"/>
    </row>
    <row r="34" spans="2:7" ht="20.25" customHeight="1" x14ac:dyDescent="0.25">
      <c r="B34" s="2" t="s">
        <v>87</v>
      </c>
      <c r="C34" s="206"/>
      <c r="D34" s="346"/>
      <c r="E34" s="346"/>
      <c r="F34" s="2"/>
    </row>
    <row r="35" spans="2:7" ht="20.25" customHeight="1" x14ac:dyDescent="0.25">
      <c r="B35" s="2" t="s">
        <v>88</v>
      </c>
      <c r="C35" s="206"/>
      <c r="D35" s="346"/>
      <c r="E35" s="346"/>
      <c r="F35" s="2"/>
    </row>
    <row r="36" spans="2:7" ht="20.25" customHeight="1" thickBot="1" x14ac:dyDescent="0.3">
      <c r="B36" s="72" t="s">
        <v>89</v>
      </c>
      <c r="C36" s="207"/>
      <c r="D36" s="346"/>
      <c r="E36" s="346"/>
      <c r="F36" s="2"/>
    </row>
    <row r="37" spans="2:7" ht="20.25" customHeight="1" thickTop="1" x14ac:dyDescent="0.25">
      <c r="B37" s="26" t="s">
        <v>754</v>
      </c>
      <c r="C37" s="202" t="str">
        <f>IF(COUNT($C$29:$C$36)=0,"",SUM($C$29:$C$36))</f>
        <v/>
      </c>
      <c r="D37" s="30"/>
      <c r="E37" s="127"/>
    </row>
    <row r="38" spans="2:7" ht="30" x14ac:dyDescent="0.25">
      <c r="B38" s="2" t="s">
        <v>768</v>
      </c>
      <c r="C38" s="112" t="str">
        <f>IF($C$27=$C$37, "Yes", "No")</f>
        <v>Yes</v>
      </c>
      <c r="D38" s="29"/>
      <c r="E38" s="128"/>
    </row>
    <row r="40" spans="2:7" ht="35.25" customHeight="1" x14ac:dyDescent="0.25">
      <c r="B40" s="292" t="s">
        <v>90</v>
      </c>
      <c r="C40" s="292"/>
      <c r="D40" s="292"/>
      <c r="E40" s="292"/>
      <c r="F40" s="292"/>
    </row>
    <row r="41" spans="2:7" ht="24.95" customHeight="1" thickBot="1" x14ac:dyDescent="0.3">
      <c r="B41" s="343" t="s">
        <v>91</v>
      </c>
      <c r="C41" s="344"/>
      <c r="D41" s="344"/>
      <c r="E41" s="344"/>
      <c r="F41" s="344"/>
      <c r="G41" s="345"/>
    </row>
    <row r="42" spans="2:7" ht="21" customHeight="1" thickTop="1" x14ac:dyDescent="0.25">
      <c r="B42" s="53" t="s">
        <v>73</v>
      </c>
      <c r="C42" s="113" t="s">
        <v>74</v>
      </c>
      <c r="D42" s="53" t="s">
        <v>92</v>
      </c>
      <c r="E42" s="119" t="s">
        <v>93</v>
      </c>
      <c r="F42" s="53" t="s">
        <v>94</v>
      </c>
      <c r="G42" s="53" t="s">
        <v>77</v>
      </c>
    </row>
    <row r="43" spans="2:7" ht="63" customHeight="1" x14ac:dyDescent="0.25">
      <c r="B43" s="20" t="s">
        <v>117</v>
      </c>
      <c r="C43" s="184"/>
      <c r="D43" s="305" t="s">
        <v>116</v>
      </c>
      <c r="E43" s="307" t="str">
        <f>(IF(AND($C$43&lt;&gt;"",$C$44&lt;&gt;""),$C$43/$C$44,"Incomplete"))</f>
        <v>Incomplete</v>
      </c>
      <c r="F43" s="309"/>
      <c r="G43" s="305" t="s">
        <v>419</v>
      </c>
    </row>
    <row r="44" spans="2:7" ht="63" customHeight="1" thickBot="1" x14ac:dyDescent="0.3">
      <c r="B44" s="20" t="s">
        <v>80</v>
      </c>
      <c r="C44" s="194" t="str">
        <f>IF(ISBLANK($C$10),"",$C$10)</f>
        <v/>
      </c>
      <c r="D44" s="306"/>
      <c r="E44" s="308"/>
      <c r="F44" s="310"/>
      <c r="G44" s="306"/>
    </row>
    <row r="45" spans="2:7" ht="30" customHeight="1" x14ac:dyDescent="0.25">
      <c r="B45" s="22" t="s">
        <v>115</v>
      </c>
      <c r="C45" s="195"/>
      <c r="D45" s="311" t="s">
        <v>114</v>
      </c>
      <c r="E45" s="312" t="str">
        <f>(IF(AND($C$45&lt;&gt;"",$C$46&lt;&gt;""),$C$45/$C$46,"Incomplete"))</f>
        <v>Incomplete</v>
      </c>
      <c r="F45" s="313"/>
      <c r="G45" s="311"/>
    </row>
    <row r="46" spans="2:7" ht="30" customHeight="1" thickBot="1" x14ac:dyDescent="0.3">
      <c r="B46" s="21" t="s">
        <v>113</v>
      </c>
      <c r="C46" s="196"/>
      <c r="D46" s="306"/>
      <c r="E46" s="308"/>
      <c r="F46" s="310"/>
      <c r="G46" s="306"/>
    </row>
    <row r="47" spans="2:7" ht="30" customHeight="1" x14ac:dyDescent="0.25">
      <c r="B47" s="200"/>
      <c r="C47" s="195"/>
      <c r="D47" s="317"/>
      <c r="E47" s="319" t="str">
        <f>(IF(AND($C$47&lt;&gt;"",$C$48&lt;&gt;""),$C$47/$C$48,"Incomplete"))</f>
        <v>Incomplete</v>
      </c>
      <c r="F47" s="317"/>
      <c r="G47" s="321" t="s">
        <v>1324</v>
      </c>
    </row>
    <row r="48" spans="2:7" ht="30" customHeight="1" thickBot="1" x14ac:dyDescent="0.3">
      <c r="B48" s="201"/>
      <c r="C48" s="196"/>
      <c r="D48" s="318"/>
      <c r="E48" s="320"/>
      <c r="F48" s="318"/>
      <c r="G48" s="322"/>
    </row>
    <row r="49" spans="2:7" ht="30" customHeight="1" x14ac:dyDescent="0.25">
      <c r="B49" s="200"/>
      <c r="C49" s="195"/>
      <c r="D49" s="317"/>
      <c r="E49" s="319" t="str">
        <f>(IF(AND($C$49&lt;&gt;"",$C$50&lt;&gt;""),$C$49/$C$50,"Incomplete"))</f>
        <v>Incomplete</v>
      </c>
      <c r="F49" s="317"/>
      <c r="G49" s="321" t="s">
        <v>1324</v>
      </c>
    </row>
    <row r="50" spans="2:7" ht="30" customHeight="1" thickBot="1" x14ac:dyDescent="0.3">
      <c r="B50" s="201"/>
      <c r="C50" s="196"/>
      <c r="D50" s="318"/>
      <c r="E50" s="320"/>
      <c r="F50" s="318"/>
      <c r="G50" s="322"/>
    </row>
    <row r="51" spans="2:7" ht="30" customHeight="1" x14ac:dyDescent="0.25">
      <c r="B51" s="200"/>
      <c r="C51" s="195"/>
      <c r="D51" s="317"/>
      <c r="E51" s="319" t="str">
        <f>(IF(AND($C$51&lt;&gt;"",$C$52&lt;&gt;""),$C$51/$C$52,"Incomplete"))</f>
        <v>Incomplete</v>
      </c>
      <c r="F51" s="317"/>
      <c r="G51" s="321" t="s">
        <v>1324</v>
      </c>
    </row>
    <row r="52" spans="2:7" ht="30" customHeight="1" thickBot="1" x14ac:dyDescent="0.3">
      <c r="B52" s="201"/>
      <c r="C52" s="196"/>
      <c r="D52" s="318"/>
      <c r="E52" s="320"/>
      <c r="F52" s="318"/>
      <c r="G52" s="322"/>
    </row>
    <row r="54" spans="2:7" ht="41.25" customHeight="1" x14ac:dyDescent="0.25">
      <c r="B54" s="292" t="s">
        <v>97</v>
      </c>
      <c r="C54" s="292"/>
      <c r="D54" s="292"/>
      <c r="E54" s="292"/>
      <c r="F54" s="292"/>
    </row>
    <row r="55" spans="2:7" ht="24.95" customHeight="1" thickBot="1" x14ac:dyDescent="0.3">
      <c r="B55" s="316" t="s">
        <v>98</v>
      </c>
      <c r="C55" s="316"/>
      <c r="D55" s="316"/>
      <c r="E55" s="316"/>
      <c r="F55" s="316"/>
      <c r="G55" s="316"/>
    </row>
    <row r="56" spans="2:7" ht="21" customHeight="1" thickTop="1" x14ac:dyDescent="0.25">
      <c r="B56" s="49" t="s">
        <v>73</v>
      </c>
      <c r="C56" s="124" t="s">
        <v>74</v>
      </c>
      <c r="D56" s="49" t="s">
        <v>99</v>
      </c>
      <c r="E56" s="130" t="s">
        <v>93</v>
      </c>
      <c r="F56" s="49" t="s">
        <v>94</v>
      </c>
      <c r="G56" s="49" t="s">
        <v>77</v>
      </c>
    </row>
    <row r="57" spans="2:7" ht="80.25" customHeight="1" x14ac:dyDescent="0.25">
      <c r="B57" s="2" t="s">
        <v>147</v>
      </c>
      <c r="C57" s="184"/>
      <c r="D57" s="324" t="s">
        <v>263</v>
      </c>
      <c r="E57" s="323" t="str">
        <f>(IF(AND($C$57&lt;&gt;"",$C$58&lt;&gt;""),$C$57/$C$58,"Incomplete"))</f>
        <v>Incomplete</v>
      </c>
      <c r="F57" s="329"/>
      <c r="G57" s="305" t="s">
        <v>1094</v>
      </c>
    </row>
    <row r="58" spans="2:7" ht="86.1" customHeight="1" thickBot="1" x14ac:dyDescent="0.3">
      <c r="B58" s="21" t="s">
        <v>112</v>
      </c>
      <c r="C58" s="196" t="str">
        <f>IF(ISBLANK($C$15),"",$C$15)</f>
        <v/>
      </c>
      <c r="D58" s="325"/>
      <c r="E58" s="320"/>
      <c r="F58" s="318"/>
      <c r="G58" s="322"/>
    </row>
    <row r="59" spans="2:7" ht="99.95" customHeight="1" x14ac:dyDescent="0.25">
      <c r="B59" s="22" t="s">
        <v>148</v>
      </c>
      <c r="C59" s="195"/>
      <c r="D59" s="337" t="s">
        <v>111</v>
      </c>
      <c r="E59" s="319" t="str">
        <f>(IF(AND($C$59&lt;&gt;"",$C$60&lt;&gt;""),$C$59/$C$60,"Incomplete"))</f>
        <v>Incomplete</v>
      </c>
      <c r="F59" s="317"/>
      <c r="G59" s="311" t="s">
        <v>1099</v>
      </c>
    </row>
    <row r="60" spans="2:7" ht="99.95" customHeight="1" thickBot="1" x14ac:dyDescent="0.3">
      <c r="B60" s="2" t="s">
        <v>109</v>
      </c>
      <c r="C60" s="196" t="str">
        <f>IF(ISBLANK($C$16),"",$C$16)</f>
        <v/>
      </c>
      <c r="D60" s="325"/>
      <c r="E60" s="320"/>
      <c r="F60" s="318"/>
      <c r="G60" s="306"/>
    </row>
    <row r="61" spans="2:7" ht="80.25" customHeight="1" x14ac:dyDescent="0.25">
      <c r="B61" s="22" t="s">
        <v>152</v>
      </c>
      <c r="C61" s="195"/>
      <c r="D61" s="311" t="s">
        <v>110</v>
      </c>
      <c r="E61" s="338" t="str">
        <f>(IF(AND($C$61&lt;&gt;"",$C$62&lt;&gt;""),$C$61/$C$62,"Incomplete"))</f>
        <v>Incomplete</v>
      </c>
      <c r="F61" s="313"/>
      <c r="G61" s="311" t="s">
        <v>1095</v>
      </c>
    </row>
    <row r="62" spans="2:7" ht="105" customHeight="1" thickBot="1" x14ac:dyDescent="0.3">
      <c r="B62" s="2" t="s">
        <v>109</v>
      </c>
      <c r="C62" s="196" t="str">
        <f>IF(ISBLANK($C$16),"",$C$16)</f>
        <v/>
      </c>
      <c r="D62" s="306"/>
      <c r="E62" s="339"/>
      <c r="F62" s="310"/>
      <c r="G62" s="322"/>
    </row>
    <row r="63" spans="2:7" ht="80.25" customHeight="1" x14ac:dyDescent="0.25">
      <c r="B63" s="22" t="s">
        <v>990</v>
      </c>
      <c r="C63" s="195"/>
      <c r="D63" s="311" t="s">
        <v>108</v>
      </c>
      <c r="E63" s="319" t="str">
        <f>(IF(AND($C$63&lt;&gt;"",$C$64&lt;&gt;""),$C$63/$C$64,"Incomplete"))</f>
        <v>Incomplete</v>
      </c>
      <c r="F63" s="317"/>
      <c r="G63" s="311" t="s">
        <v>1097</v>
      </c>
    </row>
    <row r="64" spans="2:7" ht="95.85" customHeight="1" thickBot="1" x14ac:dyDescent="0.3">
      <c r="B64" s="21" t="s">
        <v>107</v>
      </c>
      <c r="C64" s="196" t="str">
        <f>IF(ISBLANK($C$17),"",$C$17)</f>
        <v/>
      </c>
      <c r="D64" s="306"/>
      <c r="E64" s="320"/>
      <c r="F64" s="318"/>
      <c r="G64" s="322"/>
    </row>
    <row r="65" spans="2:7" ht="80.25" customHeight="1" x14ac:dyDescent="0.25">
      <c r="B65" s="20" t="s">
        <v>154</v>
      </c>
      <c r="C65" s="233"/>
      <c r="D65" s="311" t="s">
        <v>106</v>
      </c>
      <c r="E65" s="338" t="str">
        <f>(IF(AND($C$65&lt;&gt;"",$C$66&lt;&gt;""),$C$65/$C$66,"Incomplete"))</f>
        <v>Incomplete</v>
      </c>
      <c r="F65" s="313"/>
      <c r="G65" s="311" t="s">
        <v>1098</v>
      </c>
    </row>
    <row r="66" spans="2:7" ht="96.75" customHeight="1" thickBot="1" x14ac:dyDescent="0.3">
      <c r="B66" s="18" t="s">
        <v>105</v>
      </c>
      <c r="C66" s="196" t="str">
        <f>IF(ISBLANK($C$18),"",$C$18)</f>
        <v/>
      </c>
      <c r="D66" s="306"/>
      <c r="E66" s="339"/>
      <c r="F66" s="310"/>
      <c r="G66" s="306"/>
    </row>
    <row r="67" spans="2:7" ht="80.25" customHeight="1" x14ac:dyDescent="0.25">
      <c r="B67" s="20" t="s">
        <v>984</v>
      </c>
      <c r="C67" s="233"/>
      <c r="D67" s="311" t="s">
        <v>859</v>
      </c>
      <c r="E67" s="319" t="str">
        <f>(IF(AND($C$67&lt;&gt;"",$C$68&lt;&gt;""),$C$67/$C$68,"Incomplete"))</f>
        <v>Incomplete</v>
      </c>
      <c r="F67" s="317"/>
      <c r="G67" s="311" t="s">
        <v>1098</v>
      </c>
    </row>
    <row r="68" spans="2:7" ht="96.75" customHeight="1" thickBot="1" x14ac:dyDescent="0.3">
      <c r="B68" s="18" t="s">
        <v>985</v>
      </c>
      <c r="C68" s="196" t="str">
        <f>IF(ISBLANK($C$19),"",$C$19)</f>
        <v/>
      </c>
      <c r="D68" s="306"/>
      <c r="E68" s="320"/>
      <c r="F68" s="318"/>
      <c r="G68" s="322"/>
    </row>
    <row r="69" spans="2:7" ht="90.75" customHeight="1" x14ac:dyDescent="0.25">
      <c r="B69" s="22" t="s">
        <v>385</v>
      </c>
      <c r="C69" s="195"/>
      <c r="D69" s="311" t="s">
        <v>383</v>
      </c>
      <c r="E69" s="319" t="str">
        <f>(IF(AND($C$69&lt;&gt;"",$C$70&lt;&gt;""),$C$69/$C$70,"Incomplete"))</f>
        <v>Incomplete</v>
      </c>
      <c r="F69" s="313"/>
      <c r="G69" s="311" t="s">
        <v>740</v>
      </c>
    </row>
    <row r="70" spans="2:7" ht="90.75" customHeight="1" thickBot="1" x14ac:dyDescent="0.3">
      <c r="B70" s="18" t="s">
        <v>384</v>
      </c>
      <c r="C70" s="224" t="str">
        <f>IF(ISBLANK($C$10),"",$C$10)</f>
        <v/>
      </c>
      <c r="D70" s="306"/>
      <c r="E70" s="320"/>
      <c r="F70" s="310"/>
      <c r="G70" s="306"/>
    </row>
    <row r="71" spans="2:7" ht="30" customHeight="1" thickBot="1" x14ac:dyDescent="0.3">
      <c r="B71" s="24" t="s">
        <v>325</v>
      </c>
      <c r="C71" s="185"/>
      <c r="D71" s="24" t="s">
        <v>325</v>
      </c>
      <c r="E71" s="145" t="s">
        <v>733</v>
      </c>
      <c r="F71" s="186"/>
      <c r="G71" s="74"/>
    </row>
    <row r="72" spans="2:7" ht="30" customHeight="1" x14ac:dyDescent="0.25">
      <c r="B72" s="200"/>
      <c r="C72" s="195"/>
      <c r="D72" s="326"/>
      <c r="E72" s="319" t="str">
        <f>(IF(AND($C$72&lt;&gt;"",$C$73&lt;&gt;""),$C$72/$C$73,"Incomplete"))</f>
        <v>Incomplete</v>
      </c>
      <c r="F72" s="317"/>
      <c r="G72" s="321" t="s">
        <v>1324</v>
      </c>
    </row>
    <row r="73" spans="2:7" ht="30" customHeight="1" thickBot="1" x14ac:dyDescent="0.3">
      <c r="B73" s="201"/>
      <c r="C73" s="196"/>
      <c r="D73" s="327"/>
      <c r="E73" s="320"/>
      <c r="F73" s="318"/>
      <c r="G73" s="322"/>
    </row>
    <row r="74" spans="2:7" ht="30" customHeight="1" x14ac:dyDescent="0.25">
      <c r="B74" s="200"/>
      <c r="C74" s="195"/>
      <c r="D74" s="326"/>
      <c r="E74" s="319" t="str">
        <f>(IF(AND($C$74&lt;&gt;"",$C$75&lt;&gt;""),$C$74/$C$75,"Incomplete"))</f>
        <v>Incomplete</v>
      </c>
      <c r="F74" s="317"/>
      <c r="G74" s="321" t="s">
        <v>1324</v>
      </c>
    </row>
    <row r="75" spans="2:7" ht="30" customHeight="1" thickBot="1" x14ac:dyDescent="0.3">
      <c r="B75" s="201"/>
      <c r="C75" s="196"/>
      <c r="D75" s="327"/>
      <c r="E75" s="320"/>
      <c r="F75" s="318"/>
      <c r="G75" s="322"/>
    </row>
    <row r="76" spans="2:7" ht="30" customHeight="1" x14ac:dyDescent="0.25">
      <c r="B76" s="200"/>
      <c r="C76" s="195"/>
      <c r="D76" s="326"/>
      <c r="E76" s="319" t="str">
        <f>(IF(AND($C$76&lt;&gt;"",$C$77&lt;&gt;""),$C$76/$C$77,"Incomplete"))</f>
        <v>Incomplete</v>
      </c>
      <c r="F76" s="317"/>
      <c r="G76" s="321" t="s">
        <v>1324</v>
      </c>
    </row>
    <row r="77" spans="2:7" ht="30" customHeight="1" thickBot="1" x14ac:dyDescent="0.3">
      <c r="B77" s="201"/>
      <c r="C77" s="196"/>
      <c r="D77" s="327"/>
      <c r="E77" s="320"/>
      <c r="F77" s="318"/>
      <c r="G77" s="322"/>
    </row>
    <row r="79" spans="2:7" ht="67.7" customHeight="1" x14ac:dyDescent="0.25">
      <c r="B79" s="352" t="s">
        <v>917</v>
      </c>
      <c r="C79" s="352"/>
      <c r="D79" s="352"/>
      <c r="E79" s="352"/>
      <c r="F79" s="352"/>
    </row>
    <row r="80" spans="2:7" ht="24.95" customHeight="1" thickBot="1" x14ac:dyDescent="0.3">
      <c r="B80" s="333" t="s">
        <v>100</v>
      </c>
      <c r="C80" s="334"/>
      <c r="D80" s="334"/>
      <c r="E80" s="334"/>
      <c r="F80" s="334"/>
      <c r="G80" s="335"/>
    </row>
    <row r="81" spans="2:7" ht="21" customHeight="1" thickTop="1" x14ac:dyDescent="0.25">
      <c r="B81" s="49" t="s">
        <v>73</v>
      </c>
      <c r="C81" s="353" t="s">
        <v>300</v>
      </c>
      <c r="D81" s="354"/>
      <c r="E81" s="355"/>
      <c r="F81" s="76" t="s">
        <v>94</v>
      </c>
      <c r="G81" s="49" t="s">
        <v>77</v>
      </c>
    </row>
    <row r="82" spans="2:7" ht="44.45" customHeight="1" x14ac:dyDescent="0.25">
      <c r="B82" s="2" t="s">
        <v>104</v>
      </c>
      <c r="C82" s="386"/>
      <c r="D82" s="387"/>
      <c r="E82" s="388"/>
      <c r="F82" s="182"/>
      <c r="G82" s="143" t="s">
        <v>918</v>
      </c>
    </row>
    <row r="83" spans="2:7" ht="44.45" customHeight="1" x14ac:dyDescent="0.25">
      <c r="B83" s="2" t="s">
        <v>103</v>
      </c>
      <c r="C83" s="386"/>
      <c r="D83" s="387"/>
      <c r="E83" s="388"/>
      <c r="F83" s="182"/>
      <c r="G83" s="143" t="s">
        <v>918</v>
      </c>
    </row>
    <row r="84" spans="2:7" ht="39.75" customHeight="1" x14ac:dyDescent="0.25">
      <c r="B84" s="2" t="s">
        <v>102</v>
      </c>
      <c r="C84" s="386"/>
      <c r="D84" s="387"/>
      <c r="E84" s="388"/>
      <c r="F84" s="182"/>
      <c r="G84" s="143" t="s">
        <v>918</v>
      </c>
    </row>
    <row r="85" spans="2:7" ht="44.45" customHeight="1" x14ac:dyDescent="0.25">
      <c r="B85" s="2" t="s">
        <v>101</v>
      </c>
      <c r="C85" s="386"/>
      <c r="D85" s="387"/>
      <c r="E85" s="388"/>
      <c r="F85" s="182"/>
      <c r="G85" s="143" t="s">
        <v>918</v>
      </c>
    </row>
  </sheetData>
  <sheetProtection algorithmName="SHA-512" hashValue="XRQptALQ4Vf/pVyvusF9QVjfbV/AgyTYBwadARF2htrlzu77tWxUud/mGr7yqILF0CIwjFB/dkeF7ZyOZQonbA==" saltValue="3hEhiFJCbzsjXa7DmxoULw==" spinCount="100000" sheet="1" objects="1" scenarios="1"/>
  <mergeCells count="87">
    <mergeCell ref="D33:E33"/>
    <mergeCell ref="D34:E34"/>
    <mergeCell ref="D35:E35"/>
    <mergeCell ref="D31:E31"/>
    <mergeCell ref="D32:E32"/>
    <mergeCell ref="B2:G2"/>
    <mergeCell ref="D26:E26"/>
    <mergeCell ref="D27:E27"/>
    <mergeCell ref="D29:E29"/>
    <mergeCell ref="D30:E30"/>
    <mergeCell ref="B4:B5"/>
    <mergeCell ref="B7:E7"/>
    <mergeCell ref="B8:F8"/>
    <mergeCell ref="B25:E25"/>
    <mergeCell ref="B28:F28"/>
    <mergeCell ref="D36:E36"/>
    <mergeCell ref="B40:F40"/>
    <mergeCell ref="B41:G41"/>
    <mergeCell ref="D43:D44"/>
    <mergeCell ref="E43:E44"/>
    <mergeCell ref="F43:F44"/>
    <mergeCell ref="G43:G44"/>
    <mergeCell ref="D45:D46"/>
    <mergeCell ref="E45:E46"/>
    <mergeCell ref="F45:F46"/>
    <mergeCell ref="G45:G46"/>
    <mergeCell ref="D47:D48"/>
    <mergeCell ref="E47:E48"/>
    <mergeCell ref="F47:F48"/>
    <mergeCell ref="G47:G48"/>
    <mergeCell ref="D49:D50"/>
    <mergeCell ref="E49:E50"/>
    <mergeCell ref="F49:F50"/>
    <mergeCell ref="G49:G50"/>
    <mergeCell ref="D51:D52"/>
    <mergeCell ref="E51:E52"/>
    <mergeCell ref="F51:F52"/>
    <mergeCell ref="G51:G52"/>
    <mergeCell ref="B54:F54"/>
    <mergeCell ref="B55:G55"/>
    <mergeCell ref="D57:D58"/>
    <mergeCell ref="E57:E58"/>
    <mergeCell ref="F57:F58"/>
    <mergeCell ref="G57:G58"/>
    <mergeCell ref="D59:D60"/>
    <mergeCell ref="E59:E60"/>
    <mergeCell ref="F59:F60"/>
    <mergeCell ref="G59:G60"/>
    <mergeCell ref="D61:D62"/>
    <mergeCell ref="E61:E62"/>
    <mergeCell ref="F61:F62"/>
    <mergeCell ref="G61:G62"/>
    <mergeCell ref="D63:D64"/>
    <mergeCell ref="E63:E64"/>
    <mergeCell ref="F63:F64"/>
    <mergeCell ref="G63:G64"/>
    <mergeCell ref="D72:D73"/>
    <mergeCell ref="E72:E73"/>
    <mergeCell ref="F72:F73"/>
    <mergeCell ref="G72:G73"/>
    <mergeCell ref="D67:D68"/>
    <mergeCell ref="E67:E68"/>
    <mergeCell ref="F67:F68"/>
    <mergeCell ref="G67:G68"/>
    <mergeCell ref="E69:E70"/>
    <mergeCell ref="F69:F70"/>
    <mergeCell ref="G69:G70"/>
    <mergeCell ref="D69:D70"/>
    <mergeCell ref="C81:E81"/>
    <mergeCell ref="C85:E85"/>
    <mergeCell ref="C84:E84"/>
    <mergeCell ref="C83:E83"/>
    <mergeCell ref="C82:E82"/>
    <mergeCell ref="D65:D66"/>
    <mergeCell ref="E65:E66"/>
    <mergeCell ref="F65:F66"/>
    <mergeCell ref="G65:G66"/>
    <mergeCell ref="B80:G80"/>
    <mergeCell ref="D74:D75"/>
    <mergeCell ref="E74:E75"/>
    <mergeCell ref="F74:F75"/>
    <mergeCell ref="G74:G75"/>
    <mergeCell ref="D76:D77"/>
    <mergeCell ref="E76:E77"/>
    <mergeCell ref="F76:F77"/>
    <mergeCell ref="G76:G77"/>
    <mergeCell ref="B79:F79"/>
  </mergeCells>
  <conditionalFormatting sqref="C38">
    <cfRule type="containsText" dxfId="9" priority="1" operator="containsText" text="No">
      <formula>NOT(ISERROR(SEARCH("No",C38)))</formula>
    </cfRule>
    <cfRule type="containsText" dxfId="8" priority="2" operator="containsText" text="Yes">
      <formula>NOT(ISERROR(SEARCH("Yes",C38)))</formula>
    </cfRule>
  </conditionalFormatting>
  <dataValidations count="1">
    <dataValidation type="date" allowBlank="1" showInputMessage="1" showErrorMessage="1" sqref="D4:D5" xr:uid="{711D43CF-3C94-4829-8AF3-995FF0A43452}">
      <formula1>44562</formula1>
      <formula2>50771</formula2>
    </dataValidation>
  </dataValidations>
  <hyperlinks>
    <hyperlink ref="G82" r:id="rId1" xr:uid="{BA66FC97-1FC2-4D00-A3BE-842C2C1C8CA1}"/>
    <hyperlink ref="G83:G85" r:id="rId2" display="The Opioid and Substance Use Action Plan (OSUAP) Data Dashboard can be found here. Use the &quot;Metrics&quot; tab to find the &quot;Metric&quot; (i.e., Outcome Measure, Population-Level) and &quot;Place&quot; to find your county. " xr:uid="{89BAF79D-1443-4DAD-A6E1-F305E0ABC2D6}"/>
  </hyperlinks>
  <pageMargins left="0.7" right="0.7" top="0.75" bottom="0.75" header="0.3" footer="0.3"/>
  <pageSetup orientation="portrait" horizontalDpi="4294967293" r:id="rId3"/>
  <extLst>
    <ext xmlns:x14="http://schemas.microsoft.com/office/spreadsheetml/2009/9/main" uri="{CCE6A557-97BC-4b89-ADB6-D9C93CAAB3DF}">
      <x14:dataValidations xmlns:xm="http://schemas.microsoft.com/office/excel/2006/main" count="2">
        <x14:dataValidation type="list" allowBlank="1" showInputMessage="1" showErrorMessage="1" xr:uid="{3CA1A018-998F-4830-A1B9-2250EDD39637}">
          <x14:formula1>
            <xm:f>Lists!$E$2:$E$3</xm:f>
          </x14:formula1>
          <xm:sqref>C82:C85</xm:sqref>
        </x14:dataValidation>
        <x14:dataValidation type="list" allowBlank="1" showInputMessage="1" showErrorMessage="1" xr:uid="{4EA078AD-0009-4778-AA66-FBFD1971D8E7}">
          <x14:formula1>
            <xm:f>Lists!$B$2:$B$3</xm:f>
          </x14:formula1>
          <xm:sqref>D10:D23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BD988-A31F-4B50-B517-4472A5D1137E}">
  <sheetPr codeName="Sheet13">
    <tabColor rgb="FFD22946"/>
  </sheetPr>
  <dimension ref="B2:G86"/>
  <sheetViews>
    <sheetView topLeftCell="A71" zoomScaleNormal="100" workbookViewId="0">
      <selection activeCell="G73" sqref="G73:G74"/>
    </sheetView>
  </sheetViews>
  <sheetFormatPr defaultColWidth="9.140625" defaultRowHeight="15" x14ac:dyDescent="0.25"/>
  <cols>
    <col min="1" max="1" width="3.5703125" style="11" customWidth="1"/>
    <col min="2" max="2" width="56.7109375" style="27" customWidth="1"/>
    <col min="3" max="3" width="13.7109375" style="90" customWidth="1"/>
    <col min="4" max="4" width="29.7109375" style="34" customWidth="1"/>
    <col min="5" max="5" width="40.7109375" style="7" customWidth="1"/>
    <col min="6" max="7" width="60.7109375" style="34" customWidth="1"/>
    <col min="8" max="16384" width="9.140625" style="11"/>
  </cols>
  <sheetData>
    <row r="2" spans="2:7" ht="28.5" customHeight="1" thickBot="1" x14ac:dyDescent="0.3">
      <c r="B2" s="393" t="s">
        <v>67</v>
      </c>
      <c r="C2" s="393"/>
      <c r="D2" s="393"/>
      <c r="E2" s="393"/>
      <c r="F2" s="393"/>
      <c r="G2" s="393"/>
    </row>
    <row r="3" spans="2:7" ht="29.25" thickTop="1" x14ac:dyDescent="0.25">
      <c r="B3" s="10"/>
      <c r="C3" s="89"/>
      <c r="D3" s="10"/>
      <c r="E3" s="32"/>
      <c r="G3" s="27"/>
    </row>
    <row r="4" spans="2:7" ht="17.25" customHeight="1" x14ac:dyDescent="0.25">
      <c r="B4" s="294" t="s">
        <v>68</v>
      </c>
      <c r="C4" s="96" t="s">
        <v>69</v>
      </c>
      <c r="D4" s="180">
        <v>44743</v>
      </c>
      <c r="E4" s="32"/>
      <c r="G4" s="27"/>
    </row>
    <row r="5" spans="2:7" ht="17.25" customHeight="1" x14ac:dyDescent="0.25">
      <c r="B5" s="295"/>
      <c r="C5" s="96" t="s">
        <v>70</v>
      </c>
      <c r="D5" s="180">
        <v>45107</v>
      </c>
      <c r="E5" s="32"/>
      <c r="G5" s="27"/>
    </row>
    <row r="6" spans="2:7" ht="28.5" x14ac:dyDescent="0.25">
      <c r="B6" s="10"/>
      <c r="G6" s="27"/>
    </row>
    <row r="7" spans="2:7" s="34" customFormat="1" ht="61.5" customHeight="1" x14ac:dyDescent="0.25">
      <c r="B7" s="296" t="s">
        <v>71</v>
      </c>
      <c r="C7" s="296"/>
      <c r="D7" s="292"/>
      <c r="E7" s="296"/>
    </row>
    <row r="8" spans="2:7" ht="24.95" customHeight="1" thickBot="1" x14ac:dyDescent="0.3">
      <c r="B8" s="297" t="s">
        <v>72</v>
      </c>
      <c r="C8" s="298"/>
      <c r="D8" s="298"/>
      <c r="E8" s="298"/>
      <c r="F8" s="299"/>
    </row>
    <row r="9" spans="2:7" ht="21" customHeight="1" thickTop="1" x14ac:dyDescent="0.25">
      <c r="B9" s="71" t="s">
        <v>73</v>
      </c>
      <c r="C9" s="95" t="s">
        <v>74</v>
      </c>
      <c r="D9" s="58" t="s">
        <v>75</v>
      </c>
      <c r="E9" s="59" t="s">
        <v>94</v>
      </c>
      <c r="F9" s="60" t="s">
        <v>77</v>
      </c>
    </row>
    <row r="10" spans="2:7" ht="124.5" customHeight="1" x14ac:dyDescent="0.25">
      <c r="B10" s="20" t="s">
        <v>15</v>
      </c>
      <c r="C10" s="234"/>
      <c r="D10" s="182"/>
      <c r="E10" s="183"/>
      <c r="F10" s="2" t="s">
        <v>419</v>
      </c>
    </row>
    <row r="11" spans="2:7" ht="30" customHeight="1" x14ac:dyDescent="0.25">
      <c r="B11" s="2" t="s">
        <v>18</v>
      </c>
      <c r="C11" s="235"/>
      <c r="D11" s="182"/>
      <c r="E11" s="183"/>
      <c r="F11" s="25"/>
      <c r="G11" s="34" t="s">
        <v>169</v>
      </c>
    </row>
    <row r="12" spans="2:7" ht="30" customHeight="1" x14ac:dyDescent="0.25">
      <c r="B12" s="2" t="s">
        <v>20</v>
      </c>
      <c r="C12" s="235"/>
      <c r="D12" s="182"/>
      <c r="E12" s="183"/>
      <c r="F12" s="25"/>
    </row>
    <row r="13" spans="2:7" ht="30" customHeight="1" x14ac:dyDescent="0.25">
      <c r="B13" s="2" t="s">
        <v>22</v>
      </c>
      <c r="C13" s="235"/>
      <c r="D13" s="182"/>
      <c r="E13" s="183"/>
      <c r="F13" s="25"/>
    </row>
    <row r="14" spans="2:7" ht="30" customHeight="1" x14ac:dyDescent="0.25">
      <c r="B14" s="2" t="s">
        <v>24</v>
      </c>
      <c r="C14" s="235"/>
      <c r="D14" s="182"/>
      <c r="E14" s="183"/>
      <c r="F14" s="25"/>
    </row>
    <row r="15" spans="2:7" ht="30" customHeight="1" x14ac:dyDescent="0.25">
      <c r="B15" s="2" t="s">
        <v>26</v>
      </c>
      <c r="C15" s="235"/>
      <c r="D15" s="182"/>
      <c r="E15" s="183"/>
      <c r="F15" s="25"/>
    </row>
    <row r="16" spans="2:7" ht="30" customHeight="1" x14ac:dyDescent="0.25">
      <c r="B16" s="2" t="s">
        <v>728</v>
      </c>
      <c r="C16" s="235"/>
      <c r="D16" s="182"/>
      <c r="E16" s="183"/>
      <c r="F16" s="25"/>
    </row>
    <row r="17" spans="2:6" ht="30" customHeight="1" x14ac:dyDescent="0.25">
      <c r="B17" s="2" t="s">
        <v>729</v>
      </c>
      <c r="C17" s="235"/>
      <c r="D17" s="182"/>
      <c r="E17" s="183"/>
      <c r="F17" s="25"/>
    </row>
    <row r="18" spans="2:6" ht="30" customHeight="1" x14ac:dyDescent="0.25">
      <c r="B18" s="2" t="s">
        <v>730</v>
      </c>
      <c r="C18" s="235"/>
      <c r="D18" s="182"/>
      <c r="E18" s="183"/>
      <c r="F18" s="25"/>
    </row>
    <row r="19" spans="2:6" ht="30" customHeight="1" x14ac:dyDescent="0.25">
      <c r="B19" s="2" t="s">
        <v>731</v>
      </c>
      <c r="C19" s="235"/>
      <c r="D19" s="182"/>
      <c r="E19" s="183"/>
      <c r="F19" s="25"/>
    </row>
    <row r="20" spans="2:6" ht="30" customHeight="1" x14ac:dyDescent="0.25">
      <c r="B20" s="2" t="s">
        <v>732</v>
      </c>
      <c r="C20" s="235"/>
      <c r="D20" s="182"/>
      <c r="E20" s="183"/>
      <c r="F20" s="25"/>
    </row>
    <row r="21" spans="2:6" ht="30" customHeight="1" x14ac:dyDescent="0.25">
      <c r="B21" s="2" t="s">
        <v>33</v>
      </c>
      <c r="C21" s="235"/>
      <c r="D21" s="182"/>
      <c r="E21" s="183"/>
      <c r="F21" s="17" t="s">
        <v>505</v>
      </c>
    </row>
    <row r="22" spans="2:6" ht="30" customHeight="1" x14ac:dyDescent="0.25">
      <c r="B22" s="205"/>
      <c r="C22" s="235"/>
      <c r="D22" s="182"/>
      <c r="E22" s="183"/>
      <c r="F22" s="2" t="s">
        <v>1324</v>
      </c>
    </row>
    <row r="23" spans="2:6" ht="30" customHeight="1" x14ac:dyDescent="0.25">
      <c r="B23" s="205"/>
      <c r="C23" s="235"/>
      <c r="D23" s="182"/>
      <c r="E23" s="183"/>
      <c r="F23" s="2" t="s">
        <v>1324</v>
      </c>
    </row>
    <row r="24" spans="2:6" ht="30" customHeight="1" x14ac:dyDescent="0.25">
      <c r="B24" s="205"/>
      <c r="C24" s="235"/>
      <c r="D24" s="182"/>
      <c r="E24" s="183"/>
      <c r="F24" s="2" t="s">
        <v>1324</v>
      </c>
    </row>
    <row r="26" spans="2:6" ht="31.5" customHeight="1" x14ac:dyDescent="0.25">
      <c r="B26" s="352" t="s">
        <v>78</v>
      </c>
      <c r="C26" s="352"/>
      <c r="D26" s="352"/>
      <c r="E26" s="352"/>
    </row>
    <row r="27" spans="2:6" ht="21" customHeight="1" thickBot="1" x14ac:dyDescent="0.3">
      <c r="B27" s="63" t="s">
        <v>79</v>
      </c>
      <c r="C27" s="94" t="s">
        <v>74</v>
      </c>
      <c r="D27" s="351" t="s">
        <v>94</v>
      </c>
      <c r="E27" s="351"/>
      <c r="F27" s="63" t="s">
        <v>77</v>
      </c>
    </row>
    <row r="28" spans="2:6" ht="120" customHeight="1" thickTop="1" x14ac:dyDescent="0.25">
      <c r="B28" s="2" t="s">
        <v>80</v>
      </c>
      <c r="C28" s="91" t="str">
        <f>IF(ISBLANK($C$10),"",$C$10)</f>
        <v/>
      </c>
      <c r="D28" s="346"/>
      <c r="E28" s="346"/>
      <c r="F28" s="2" t="s">
        <v>419</v>
      </c>
    </row>
    <row r="29" spans="2:6" ht="15" customHeight="1" x14ac:dyDescent="0.25">
      <c r="B29" s="348" t="s">
        <v>81</v>
      </c>
      <c r="C29" s="349"/>
      <c r="D29" s="349"/>
      <c r="E29" s="349"/>
      <c r="F29" s="350"/>
    </row>
    <row r="30" spans="2:6" ht="20.25" customHeight="1" x14ac:dyDescent="0.25">
      <c r="B30" s="2" t="s">
        <v>82</v>
      </c>
      <c r="C30" s="236"/>
      <c r="D30" s="346"/>
      <c r="E30" s="346"/>
      <c r="F30" s="25"/>
    </row>
    <row r="31" spans="2:6" ht="20.25" customHeight="1" x14ac:dyDescent="0.25">
      <c r="B31" s="2" t="s">
        <v>83</v>
      </c>
      <c r="C31" s="236"/>
      <c r="D31" s="363"/>
      <c r="E31" s="378"/>
      <c r="F31" s="25"/>
    </row>
    <row r="32" spans="2:6" ht="20.25" customHeight="1" x14ac:dyDescent="0.25">
      <c r="B32" s="2" t="s">
        <v>84</v>
      </c>
      <c r="C32" s="236"/>
      <c r="D32" s="363"/>
      <c r="E32" s="378"/>
      <c r="F32" s="25"/>
    </row>
    <row r="33" spans="2:7" ht="20.25" customHeight="1" x14ac:dyDescent="0.25">
      <c r="B33" s="2" t="s">
        <v>85</v>
      </c>
      <c r="C33" s="236"/>
      <c r="D33" s="363"/>
      <c r="E33" s="378"/>
      <c r="F33" s="25"/>
    </row>
    <row r="34" spans="2:7" ht="20.25" customHeight="1" x14ac:dyDescent="0.25">
      <c r="B34" s="2" t="s">
        <v>86</v>
      </c>
      <c r="C34" s="236"/>
      <c r="D34" s="363"/>
      <c r="E34" s="378"/>
      <c r="F34" s="25"/>
    </row>
    <row r="35" spans="2:7" ht="20.25" customHeight="1" x14ac:dyDescent="0.25">
      <c r="B35" s="2" t="s">
        <v>87</v>
      </c>
      <c r="C35" s="236"/>
      <c r="D35" s="363"/>
      <c r="E35" s="378"/>
      <c r="F35" s="25"/>
    </row>
    <row r="36" spans="2:7" ht="20.25" customHeight="1" x14ac:dyDescent="0.25">
      <c r="B36" s="2" t="s">
        <v>88</v>
      </c>
      <c r="C36" s="236"/>
      <c r="D36" s="363"/>
      <c r="E36" s="378"/>
      <c r="F36" s="25"/>
    </row>
    <row r="37" spans="2:7" ht="20.25" customHeight="1" thickBot="1" x14ac:dyDescent="0.3">
      <c r="B37" s="72" t="s">
        <v>89</v>
      </c>
      <c r="C37" s="237"/>
      <c r="D37" s="363"/>
      <c r="E37" s="378"/>
      <c r="F37" s="25"/>
    </row>
    <row r="38" spans="2:7" ht="20.25" customHeight="1" thickTop="1" x14ac:dyDescent="0.25">
      <c r="B38" s="26" t="s">
        <v>754</v>
      </c>
      <c r="C38" s="202" t="str">
        <f>IF(COUNT($C$30:$C$37)=0,"",SUM($C$30:$C$37))</f>
        <v/>
      </c>
      <c r="D38" s="30"/>
      <c r="E38" s="80"/>
    </row>
    <row r="39" spans="2:7" ht="30" x14ac:dyDescent="0.25">
      <c r="B39" s="2" t="s">
        <v>767</v>
      </c>
      <c r="C39" s="16" t="str">
        <f>IF($C$28=$C$38, "Yes", "No")</f>
        <v>Yes</v>
      </c>
      <c r="D39" s="29"/>
      <c r="E39" s="6"/>
    </row>
    <row r="41" spans="2:7" ht="35.25" customHeight="1" x14ac:dyDescent="0.25">
      <c r="B41" s="292" t="s">
        <v>90</v>
      </c>
      <c r="C41" s="292"/>
      <c r="D41" s="292"/>
      <c r="E41" s="292"/>
      <c r="F41" s="292"/>
    </row>
    <row r="42" spans="2:7" ht="24.95" customHeight="1" thickBot="1" x14ac:dyDescent="0.3">
      <c r="B42" s="343" t="s">
        <v>91</v>
      </c>
      <c r="C42" s="344"/>
      <c r="D42" s="344"/>
      <c r="E42" s="344"/>
      <c r="F42" s="344"/>
      <c r="G42" s="345"/>
    </row>
    <row r="43" spans="2:7" ht="21" customHeight="1" thickTop="1" x14ac:dyDescent="0.25">
      <c r="B43" s="53" t="s">
        <v>73</v>
      </c>
      <c r="C43" s="93" t="s">
        <v>74</v>
      </c>
      <c r="D43" s="53" t="s">
        <v>92</v>
      </c>
      <c r="E43" s="55" t="s">
        <v>93</v>
      </c>
      <c r="F43" s="53" t="s">
        <v>94</v>
      </c>
      <c r="G43" s="53" t="s">
        <v>77</v>
      </c>
    </row>
    <row r="44" spans="2:7" ht="63" customHeight="1" x14ac:dyDescent="0.25">
      <c r="B44" s="2" t="s">
        <v>95</v>
      </c>
      <c r="C44" s="235"/>
      <c r="D44" s="305" t="s">
        <v>46</v>
      </c>
      <c r="E44" s="307" t="str">
        <f>(IF(AND($C$44&lt;&gt;"",$C$45&lt;&gt;""),$C$44/$C$45,"Incomplete"))</f>
        <v>Incomplete</v>
      </c>
      <c r="F44" s="309"/>
      <c r="G44" s="305" t="s">
        <v>419</v>
      </c>
    </row>
    <row r="45" spans="2:7" ht="63" customHeight="1" thickBot="1" x14ac:dyDescent="0.3">
      <c r="B45" s="21" t="s">
        <v>80</v>
      </c>
      <c r="C45" s="240" t="str">
        <f>IF(ISBLANK($C$10),"",$C$10)</f>
        <v/>
      </c>
      <c r="D45" s="306"/>
      <c r="E45" s="308"/>
      <c r="F45" s="310"/>
      <c r="G45" s="306"/>
    </row>
    <row r="46" spans="2:7" ht="30" customHeight="1" x14ac:dyDescent="0.25">
      <c r="B46" s="22" t="s">
        <v>96</v>
      </c>
      <c r="C46" s="238"/>
      <c r="D46" s="311" t="s">
        <v>48</v>
      </c>
      <c r="E46" s="312" t="str">
        <f>(IF(AND($C$46&lt;&gt;"",$C$47&lt;&gt;""),$C$46/$C$47,"Incomplete"))</f>
        <v>Incomplete</v>
      </c>
      <c r="F46" s="313"/>
      <c r="G46" s="311"/>
    </row>
    <row r="47" spans="2:7" ht="30" customHeight="1" thickBot="1" x14ac:dyDescent="0.3">
      <c r="B47" s="21" t="s">
        <v>26</v>
      </c>
      <c r="C47" s="241" t="str">
        <f>IF(ISBLANK($C$15),"",$C$15)</f>
        <v/>
      </c>
      <c r="D47" s="306"/>
      <c r="E47" s="308"/>
      <c r="F47" s="310"/>
      <c r="G47" s="306"/>
    </row>
    <row r="48" spans="2:7" ht="30" customHeight="1" x14ac:dyDescent="0.25">
      <c r="B48" s="200"/>
      <c r="C48" s="238"/>
      <c r="D48" s="317"/>
      <c r="E48" s="319" t="str">
        <f>(IF(AND($C$48&lt;&gt;"",$C$49&lt;&gt;""),$C$48/$C$49,"Incomplete"))</f>
        <v>Incomplete</v>
      </c>
      <c r="F48" s="313"/>
      <c r="G48" s="321" t="s">
        <v>1324</v>
      </c>
    </row>
    <row r="49" spans="2:7" ht="30" customHeight="1" thickBot="1" x14ac:dyDescent="0.3">
      <c r="B49" s="201"/>
      <c r="C49" s="239"/>
      <c r="D49" s="318"/>
      <c r="E49" s="320"/>
      <c r="F49" s="310"/>
      <c r="G49" s="322"/>
    </row>
    <row r="50" spans="2:7" ht="30" customHeight="1" x14ac:dyDescent="0.25">
      <c r="B50" s="200"/>
      <c r="C50" s="238"/>
      <c r="D50" s="317"/>
      <c r="E50" s="319" t="str">
        <f>(IF(AND($C$50&lt;&gt;"",$C$51&lt;&gt;""),$C$50/$C$51,"Incomplete"))</f>
        <v>Incomplete</v>
      </c>
      <c r="F50" s="313"/>
      <c r="G50" s="321" t="s">
        <v>1324</v>
      </c>
    </row>
    <row r="51" spans="2:7" ht="30" customHeight="1" thickBot="1" x14ac:dyDescent="0.3">
      <c r="B51" s="201"/>
      <c r="C51" s="239"/>
      <c r="D51" s="318"/>
      <c r="E51" s="320"/>
      <c r="F51" s="310"/>
      <c r="G51" s="322"/>
    </row>
    <row r="52" spans="2:7" ht="30" customHeight="1" x14ac:dyDescent="0.25">
      <c r="B52" s="200"/>
      <c r="C52" s="238"/>
      <c r="D52" s="317"/>
      <c r="E52" s="319" t="str">
        <f>(IF(AND($C$52&lt;&gt;"",$C$53&lt;&gt;""),$C$52/$C$53,"Incomplete"))</f>
        <v>Incomplete</v>
      </c>
      <c r="F52" s="313"/>
      <c r="G52" s="321" t="s">
        <v>1324</v>
      </c>
    </row>
    <row r="53" spans="2:7" ht="30" customHeight="1" thickBot="1" x14ac:dyDescent="0.3">
      <c r="B53" s="201"/>
      <c r="C53" s="239"/>
      <c r="D53" s="318"/>
      <c r="E53" s="320"/>
      <c r="F53" s="310"/>
      <c r="G53" s="322"/>
    </row>
    <row r="55" spans="2:7" ht="41.25" customHeight="1" x14ac:dyDescent="0.25">
      <c r="B55" s="292" t="s">
        <v>97</v>
      </c>
      <c r="C55" s="292"/>
      <c r="D55" s="292"/>
      <c r="E55" s="292"/>
      <c r="F55" s="292"/>
    </row>
    <row r="56" spans="2:7" ht="24.95" customHeight="1" thickBot="1" x14ac:dyDescent="0.3">
      <c r="B56" s="316" t="s">
        <v>98</v>
      </c>
      <c r="C56" s="316"/>
      <c r="D56" s="316"/>
      <c r="E56" s="316"/>
      <c r="F56" s="316"/>
      <c r="G56" s="316"/>
    </row>
    <row r="57" spans="2:7" ht="21" customHeight="1" thickTop="1" x14ac:dyDescent="0.25">
      <c r="B57" s="49" t="s">
        <v>73</v>
      </c>
      <c r="C57" s="92" t="s">
        <v>74</v>
      </c>
      <c r="D57" s="49" t="s">
        <v>99</v>
      </c>
      <c r="E57" s="65" t="s">
        <v>93</v>
      </c>
      <c r="F57" s="49" t="s">
        <v>94</v>
      </c>
      <c r="G57" s="49" t="s">
        <v>77</v>
      </c>
    </row>
    <row r="58" spans="2:7" ht="93" customHeight="1" x14ac:dyDescent="0.25">
      <c r="B58" s="2" t="s">
        <v>394</v>
      </c>
      <c r="C58" s="235"/>
      <c r="D58" s="324" t="s">
        <v>393</v>
      </c>
      <c r="E58" s="323" t="str">
        <f>(IF(AND($C$58&lt;&gt;"",$C$59&lt;&gt;""),$C$58/$C$59,"Incomplete"))</f>
        <v>Incomplete</v>
      </c>
      <c r="F58" s="309"/>
      <c r="G58" s="305" t="s">
        <v>787</v>
      </c>
    </row>
    <row r="59" spans="2:7" ht="93" customHeight="1" thickBot="1" x14ac:dyDescent="0.3">
      <c r="B59" s="21" t="s">
        <v>80</v>
      </c>
      <c r="C59" s="241" t="str">
        <f>IF(ISBLANK($C$10),"",$C$10)</f>
        <v/>
      </c>
      <c r="D59" s="325"/>
      <c r="E59" s="320"/>
      <c r="F59" s="310"/>
      <c r="G59" s="306"/>
    </row>
    <row r="60" spans="2:7" ht="93" customHeight="1" x14ac:dyDescent="0.25">
      <c r="B60" s="22" t="s">
        <v>395</v>
      </c>
      <c r="C60" s="238"/>
      <c r="D60" s="337" t="s">
        <v>263</v>
      </c>
      <c r="E60" s="319" t="str">
        <f>(IF(AND($C$60&lt;&gt;"",$C$61&lt;&gt;""),$C$60/$C$61,"Incomplete"))</f>
        <v>Incomplete</v>
      </c>
      <c r="F60" s="313"/>
      <c r="G60" s="305" t="s">
        <v>1094</v>
      </c>
    </row>
    <row r="61" spans="2:7" ht="93" customHeight="1" thickBot="1" x14ac:dyDescent="0.3">
      <c r="B61" s="21" t="s">
        <v>80</v>
      </c>
      <c r="C61" s="241" t="str">
        <f>IF(ISBLANK($C$10),"",$C$10)</f>
        <v/>
      </c>
      <c r="D61" s="325"/>
      <c r="E61" s="320"/>
      <c r="F61" s="310"/>
      <c r="G61" s="306"/>
    </row>
    <row r="62" spans="2:7" ht="93" customHeight="1" x14ac:dyDescent="0.25">
      <c r="B62" s="22" t="s">
        <v>397</v>
      </c>
      <c r="C62" s="238"/>
      <c r="D62" s="311" t="s">
        <v>396</v>
      </c>
      <c r="E62" s="338" t="str">
        <f>(IF(AND($C$62&lt;&gt;"",$C$63&lt;&gt;""),$C$62/$C$63,"Incomplete"))</f>
        <v>Incomplete</v>
      </c>
      <c r="F62" s="313"/>
      <c r="G62" s="305" t="s">
        <v>1098</v>
      </c>
    </row>
    <row r="63" spans="2:7" ht="93" customHeight="1" thickBot="1" x14ac:dyDescent="0.3">
      <c r="B63" s="21" t="s">
        <v>80</v>
      </c>
      <c r="C63" s="241" t="str">
        <f>IF(ISBLANK($C$10),"",$C$10)</f>
        <v/>
      </c>
      <c r="D63" s="306"/>
      <c r="E63" s="339"/>
      <c r="F63" s="310"/>
      <c r="G63" s="306"/>
    </row>
    <row r="64" spans="2:7" ht="93" customHeight="1" x14ac:dyDescent="0.25">
      <c r="B64" s="22" t="s">
        <v>398</v>
      </c>
      <c r="C64" s="238"/>
      <c r="D64" s="311" t="s">
        <v>399</v>
      </c>
      <c r="E64" s="319" t="str">
        <f>(IF(AND($C$64&lt;&gt;"",$C$65&lt;&gt;""),$C$64/$C$65,"Incomplete"))</f>
        <v>Incomplete</v>
      </c>
      <c r="F64" s="313"/>
      <c r="G64" s="305" t="s">
        <v>1098</v>
      </c>
    </row>
    <row r="65" spans="2:7" ht="93" customHeight="1" thickBot="1" x14ac:dyDescent="0.3">
      <c r="B65" s="21" t="s">
        <v>80</v>
      </c>
      <c r="C65" s="241" t="str">
        <f>IF(ISBLANK($C$10),"",$C$10)</f>
        <v/>
      </c>
      <c r="D65" s="306"/>
      <c r="E65" s="320"/>
      <c r="F65" s="310"/>
      <c r="G65" s="306"/>
    </row>
    <row r="66" spans="2:7" ht="93" customHeight="1" x14ac:dyDescent="0.25">
      <c r="B66" s="22" t="s">
        <v>400</v>
      </c>
      <c r="C66" s="238"/>
      <c r="D66" s="311" t="s">
        <v>401</v>
      </c>
      <c r="E66" s="319" t="str">
        <f>(IF(AND($C$66&lt;&gt;"",$C$67&lt;&gt;""),$C$66/$C$67,"Incomplete"))</f>
        <v>Incomplete</v>
      </c>
      <c r="F66" s="313"/>
      <c r="G66" s="305" t="s">
        <v>1099</v>
      </c>
    </row>
    <row r="67" spans="2:7" ht="107.25" customHeight="1" thickBot="1" x14ac:dyDescent="0.3">
      <c r="B67" s="21" t="s">
        <v>80</v>
      </c>
      <c r="C67" s="241" t="str">
        <f>IF(ISBLANK($C$10),"",$C$10)</f>
        <v/>
      </c>
      <c r="D67" s="306"/>
      <c r="E67" s="320"/>
      <c r="F67" s="310"/>
      <c r="G67" s="306"/>
    </row>
    <row r="68" spans="2:7" ht="93" customHeight="1" x14ac:dyDescent="0.25">
      <c r="B68" s="22" t="s">
        <v>403</v>
      </c>
      <c r="C68" s="238"/>
      <c r="D68" s="311" t="s">
        <v>404</v>
      </c>
      <c r="E68" s="319" t="str">
        <f>(IF(AND($C$68&lt;&gt;"",$C$69&lt;&gt;""),$C$68/$C$69,"Incomplete"))</f>
        <v>Incomplete</v>
      </c>
      <c r="F68" s="313"/>
      <c r="G68" s="305" t="s">
        <v>1095</v>
      </c>
    </row>
    <row r="69" spans="2:7" ht="93" customHeight="1" thickBot="1" x14ac:dyDescent="0.3">
      <c r="B69" s="21" t="s">
        <v>80</v>
      </c>
      <c r="C69" s="241" t="str">
        <f>IF(ISBLANK($C$10),"",$C$10)</f>
        <v/>
      </c>
      <c r="D69" s="306"/>
      <c r="E69" s="320"/>
      <c r="F69" s="310"/>
      <c r="G69" s="306"/>
    </row>
    <row r="70" spans="2:7" ht="159.94999999999999" customHeight="1" x14ac:dyDescent="0.25">
      <c r="B70" s="22" t="s">
        <v>405</v>
      </c>
      <c r="C70" s="238"/>
      <c r="D70" s="337" t="s">
        <v>406</v>
      </c>
      <c r="E70" s="319" t="str">
        <f>(IF(AND($C$70&lt;&gt;"",$C$71&lt;&gt;""),$C$70/$C$71,"Incomplete"))</f>
        <v>Incomplete</v>
      </c>
      <c r="F70" s="313"/>
      <c r="G70" s="311" t="s">
        <v>786</v>
      </c>
    </row>
    <row r="71" spans="2:7" ht="159.94999999999999" customHeight="1" thickBot="1" x14ac:dyDescent="0.3">
      <c r="B71" s="21" t="s">
        <v>80</v>
      </c>
      <c r="C71" s="241" t="str">
        <f>IF(ISBLANK($C$10),"",$C$10)</f>
        <v/>
      </c>
      <c r="D71" s="325"/>
      <c r="E71" s="320"/>
      <c r="F71" s="310"/>
      <c r="G71" s="322"/>
    </row>
    <row r="72" spans="2:7" ht="30" customHeight="1" thickBot="1" x14ac:dyDescent="0.3">
      <c r="B72" s="81" t="s">
        <v>325</v>
      </c>
      <c r="C72" s="242"/>
      <c r="D72" s="81" t="s">
        <v>325</v>
      </c>
      <c r="E72" s="129" t="s">
        <v>733</v>
      </c>
      <c r="F72" s="243"/>
      <c r="G72" s="81"/>
    </row>
    <row r="73" spans="2:7" ht="30" customHeight="1" x14ac:dyDescent="0.25">
      <c r="B73" s="200"/>
      <c r="C73" s="238"/>
      <c r="D73" s="326"/>
      <c r="E73" s="319" t="str">
        <f>(IF(AND($C$73&lt;&gt;"",$C$74&lt;&gt;""),$C$73/$C$74,"Incomplete"))</f>
        <v>Incomplete</v>
      </c>
      <c r="F73" s="313"/>
      <c r="G73" s="321" t="s">
        <v>1324</v>
      </c>
    </row>
    <row r="74" spans="2:7" ht="30" customHeight="1" thickBot="1" x14ac:dyDescent="0.3">
      <c r="B74" s="201"/>
      <c r="C74" s="239"/>
      <c r="D74" s="327"/>
      <c r="E74" s="320"/>
      <c r="F74" s="310"/>
      <c r="G74" s="322"/>
    </row>
    <row r="75" spans="2:7" ht="30" customHeight="1" x14ac:dyDescent="0.25">
      <c r="B75" s="200"/>
      <c r="C75" s="238"/>
      <c r="D75" s="326"/>
      <c r="E75" s="319" t="str">
        <f>(IF(AND($C$75&lt;&gt;"",$C$76&lt;&gt;""),$C$75/$C$76,"Incomplete"))</f>
        <v>Incomplete</v>
      </c>
      <c r="F75" s="313"/>
      <c r="G75" s="321" t="s">
        <v>1324</v>
      </c>
    </row>
    <row r="76" spans="2:7" ht="30" customHeight="1" thickBot="1" x14ac:dyDescent="0.3">
      <c r="B76" s="201"/>
      <c r="C76" s="239"/>
      <c r="D76" s="327"/>
      <c r="E76" s="320"/>
      <c r="F76" s="310"/>
      <c r="G76" s="322"/>
    </row>
    <row r="77" spans="2:7" ht="30" customHeight="1" x14ac:dyDescent="0.25">
      <c r="B77" s="200"/>
      <c r="C77" s="238"/>
      <c r="D77" s="326"/>
      <c r="E77" s="319" t="str">
        <f>(IF(AND($C$77&lt;&gt;"",$C$78&lt;&gt;""),$C$77/$C$78,"Incomplete"))</f>
        <v>Incomplete</v>
      </c>
      <c r="F77" s="313"/>
      <c r="G77" s="321" t="s">
        <v>1324</v>
      </c>
    </row>
    <row r="78" spans="2:7" ht="30" customHeight="1" thickBot="1" x14ac:dyDescent="0.3">
      <c r="B78" s="201"/>
      <c r="C78" s="239"/>
      <c r="D78" s="327"/>
      <c r="E78" s="320"/>
      <c r="F78" s="310"/>
      <c r="G78" s="322"/>
    </row>
    <row r="80" spans="2:7" ht="58.7" customHeight="1" x14ac:dyDescent="0.25">
      <c r="B80" s="352" t="s">
        <v>917</v>
      </c>
      <c r="C80" s="352"/>
      <c r="D80" s="352"/>
      <c r="E80" s="352"/>
      <c r="F80" s="352"/>
    </row>
    <row r="81" spans="2:7" ht="24.95" customHeight="1" thickBot="1" x14ac:dyDescent="0.3">
      <c r="B81" s="333" t="s">
        <v>100</v>
      </c>
      <c r="C81" s="334"/>
      <c r="D81" s="334"/>
      <c r="E81" s="334"/>
      <c r="F81" s="334"/>
      <c r="G81" s="335"/>
    </row>
    <row r="82" spans="2:7" ht="21" customHeight="1" thickTop="1" x14ac:dyDescent="0.25">
      <c r="B82" s="49" t="s">
        <v>73</v>
      </c>
      <c r="C82" s="353" t="s">
        <v>300</v>
      </c>
      <c r="D82" s="354"/>
      <c r="E82" s="355"/>
      <c r="F82" s="76" t="s">
        <v>94</v>
      </c>
      <c r="G82" s="49" t="s">
        <v>77</v>
      </c>
    </row>
    <row r="83" spans="2:7" ht="40.700000000000003" customHeight="1" x14ac:dyDescent="0.25">
      <c r="B83" s="2" t="s">
        <v>104</v>
      </c>
      <c r="C83" s="390"/>
      <c r="D83" s="391"/>
      <c r="E83" s="392"/>
      <c r="F83" s="244"/>
      <c r="G83" s="143" t="s">
        <v>918</v>
      </c>
    </row>
    <row r="84" spans="2:7" ht="44.45" customHeight="1" x14ac:dyDescent="0.25">
      <c r="B84" s="2" t="s">
        <v>103</v>
      </c>
      <c r="C84" s="390"/>
      <c r="D84" s="391"/>
      <c r="E84" s="392"/>
      <c r="F84" s="244"/>
      <c r="G84" s="143" t="s">
        <v>918</v>
      </c>
    </row>
    <row r="85" spans="2:7" ht="44.45" customHeight="1" x14ac:dyDescent="0.25">
      <c r="B85" s="2" t="s">
        <v>746</v>
      </c>
      <c r="C85" s="390"/>
      <c r="D85" s="391"/>
      <c r="E85" s="392"/>
      <c r="F85" s="244"/>
      <c r="G85" s="143" t="s">
        <v>918</v>
      </c>
    </row>
    <row r="86" spans="2:7" ht="42" customHeight="1" x14ac:dyDescent="0.25">
      <c r="B86" s="2" t="s">
        <v>101</v>
      </c>
      <c r="C86" s="390"/>
      <c r="D86" s="391"/>
      <c r="E86" s="392"/>
      <c r="F86" s="244"/>
      <c r="G86" s="143" t="s">
        <v>918</v>
      </c>
    </row>
  </sheetData>
  <sheetProtection algorithmName="SHA-512" hashValue="4BrugaErsWn86zJoRejI/XIKRuhX71ew86p3t7VDh0I/7y5NDMMfgeiUArbcgEEuQQngjgqf/2Y5R06mii0WTw==" saltValue="LnHw5C4+FBQ+Lvh3m1JtBg==" spinCount="100000" sheet="1" objects="1" scenarios="1"/>
  <mergeCells count="87">
    <mergeCell ref="B2:G2"/>
    <mergeCell ref="F77:F78"/>
    <mergeCell ref="F75:F76"/>
    <mergeCell ref="F73:F74"/>
    <mergeCell ref="F60:F61"/>
    <mergeCell ref="F58:F59"/>
    <mergeCell ref="F64:F65"/>
    <mergeCell ref="F62:F63"/>
    <mergeCell ref="F68:F69"/>
    <mergeCell ref="F66:F67"/>
    <mergeCell ref="F70:F71"/>
    <mergeCell ref="D70:D71"/>
    <mergeCell ref="E73:E74"/>
    <mergeCell ref="D68:D69"/>
    <mergeCell ref="E68:E69"/>
    <mergeCell ref="D62:D63"/>
    <mergeCell ref="C86:E86"/>
    <mergeCell ref="C85:E85"/>
    <mergeCell ref="C84:E84"/>
    <mergeCell ref="C83:E83"/>
    <mergeCell ref="C82:E82"/>
    <mergeCell ref="E62:E63"/>
    <mergeCell ref="D64:D65"/>
    <mergeCell ref="E64:E65"/>
    <mergeCell ref="D75:D76"/>
    <mergeCell ref="E75:E76"/>
    <mergeCell ref="D77:D78"/>
    <mergeCell ref="E77:E78"/>
    <mergeCell ref="B81:G81"/>
    <mergeCell ref="E70:E71"/>
    <mergeCell ref="D66:D67"/>
    <mergeCell ref="E66:E67"/>
    <mergeCell ref="D73:D74"/>
    <mergeCell ref="G68:G69"/>
    <mergeCell ref="G70:G71"/>
    <mergeCell ref="G73:G74"/>
    <mergeCell ref="G75:G76"/>
    <mergeCell ref="G77:G78"/>
    <mergeCell ref="B80:F80"/>
    <mergeCell ref="D58:D59"/>
    <mergeCell ref="E58:E59"/>
    <mergeCell ref="D60:D61"/>
    <mergeCell ref="E60:E61"/>
    <mergeCell ref="B4:B5"/>
    <mergeCell ref="E44:E45"/>
    <mergeCell ref="D27:E27"/>
    <mergeCell ref="D28:E28"/>
    <mergeCell ref="D32:E32"/>
    <mergeCell ref="D33:E33"/>
    <mergeCell ref="D34:E34"/>
    <mergeCell ref="B7:E7"/>
    <mergeCell ref="B8:F8"/>
    <mergeCell ref="D35:E35"/>
    <mergeCell ref="D36:E36"/>
    <mergeCell ref="D30:E30"/>
    <mergeCell ref="D31:E31"/>
    <mergeCell ref="B26:E26"/>
    <mergeCell ref="G46:G47"/>
    <mergeCell ref="G48:G49"/>
    <mergeCell ref="F44:F45"/>
    <mergeCell ref="F46:F47"/>
    <mergeCell ref="E46:E47"/>
    <mergeCell ref="D46:D47"/>
    <mergeCell ref="D37:E37"/>
    <mergeCell ref="D44:D45"/>
    <mergeCell ref="B41:F41"/>
    <mergeCell ref="B42:G42"/>
    <mergeCell ref="G44:G45"/>
    <mergeCell ref="B29:F29"/>
    <mergeCell ref="G50:G51"/>
    <mergeCell ref="G52:G53"/>
    <mergeCell ref="B56:G56"/>
    <mergeCell ref="D48:D49"/>
    <mergeCell ref="E48:E49"/>
    <mergeCell ref="F48:F49"/>
    <mergeCell ref="D50:D51"/>
    <mergeCell ref="E50:E51"/>
    <mergeCell ref="F50:F51"/>
    <mergeCell ref="D52:D53"/>
    <mergeCell ref="E52:E53"/>
    <mergeCell ref="F52:F53"/>
    <mergeCell ref="B55:F55"/>
    <mergeCell ref="G58:G59"/>
    <mergeCell ref="G60:G61"/>
    <mergeCell ref="G62:G63"/>
    <mergeCell ref="G64:G65"/>
    <mergeCell ref="G66:G67"/>
  </mergeCells>
  <conditionalFormatting sqref="C39">
    <cfRule type="containsText" dxfId="7" priority="1" operator="containsText" text="No">
      <formula>NOT(ISERROR(SEARCH("No",C39)))</formula>
    </cfRule>
    <cfRule type="containsText" dxfId="6" priority="2" operator="containsText" text="Yes">
      <formula>NOT(ISERROR(SEARCH("Yes",C39)))</formula>
    </cfRule>
  </conditionalFormatting>
  <dataValidations count="1">
    <dataValidation type="date" allowBlank="1" showInputMessage="1" showErrorMessage="1" sqref="D4:D5" xr:uid="{ECAEDDD8-9486-4FB6-86E7-7F4029EB27FA}">
      <formula1>44562</formula1>
      <formula2>50771</formula2>
    </dataValidation>
  </dataValidations>
  <hyperlinks>
    <hyperlink ref="G83" r:id="rId1" xr:uid="{14EC7875-5423-4FF7-965B-1128ED1BE52D}"/>
    <hyperlink ref="G84:G86" r:id="rId2" display="The Opioid and Substance Use Action Plan (OSUAP) Data Dashboard can be found here. Use the &quot;Metrics&quot; tab to find the &quot;Metric&quot; (i.e., Outcome Measure, Population-Level) and &quot;Place&quot; to find your county. " xr:uid="{CCA17DE6-AD32-48B2-8539-AC2A1ADA2866}"/>
  </hyperlinks>
  <pageMargins left="0.7" right="0.7" top="0.75" bottom="0.75" header="0.3" footer="0.3"/>
  <pageSetup orientation="portrait" horizontalDpi="4294967293" r:id="rId3"/>
  <extLst>
    <ext xmlns:x14="http://schemas.microsoft.com/office/spreadsheetml/2009/9/main" uri="{CCE6A557-97BC-4b89-ADB6-D9C93CAAB3DF}">
      <x14:dataValidations xmlns:xm="http://schemas.microsoft.com/office/excel/2006/main" count="2">
        <x14:dataValidation type="list" allowBlank="1" showInputMessage="1" showErrorMessage="1" xr:uid="{FDBEFB59-CB0E-4840-AAED-A9A04DDFBC59}">
          <x14:formula1>
            <xm:f>Lists!$B$2:$B$3</xm:f>
          </x14:formula1>
          <xm:sqref>D10:D24</xm:sqref>
        </x14:dataValidation>
        <x14:dataValidation type="list" allowBlank="1" showInputMessage="1" showErrorMessage="1" xr:uid="{BC89A164-C666-4F64-8066-584F4BD1A1A4}">
          <x14:formula1>
            <xm:f>Lists!$E$2:$E$3</xm:f>
          </x14:formula1>
          <xm:sqref>C83:C86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671FD-E852-4BA7-B1CF-ED080944DF46}">
  <sheetPr codeName="Sheet14">
    <tabColor rgb="FF654388"/>
  </sheetPr>
  <dimension ref="B2:G123"/>
  <sheetViews>
    <sheetView zoomScaleNormal="100" workbookViewId="0">
      <selection activeCell="E6" sqref="E6"/>
    </sheetView>
  </sheetViews>
  <sheetFormatPr defaultColWidth="9.140625" defaultRowHeight="15" x14ac:dyDescent="0.25"/>
  <cols>
    <col min="1" max="1" width="3.5703125" style="11" customWidth="1"/>
    <col min="2" max="2" width="56.7109375" style="27" customWidth="1"/>
    <col min="3" max="3" width="13.7109375" style="7" customWidth="1"/>
    <col min="4" max="4" width="29.7109375" style="34" customWidth="1"/>
    <col min="5" max="5" width="40.7109375" style="7" customWidth="1"/>
    <col min="6" max="7" width="60.7109375" style="34" customWidth="1"/>
    <col min="8" max="16384" width="9.140625" style="11"/>
  </cols>
  <sheetData>
    <row r="2" spans="2:7" ht="29.25" thickBot="1" x14ac:dyDescent="0.3">
      <c r="B2" s="394" t="s">
        <v>532</v>
      </c>
      <c r="C2" s="394"/>
      <c r="D2" s="394"/>
      <c r="E2" s="394"/>
      <c r="F2" s="394"/>
      <c r="G2" s="394"/>
    </row>
    <row r="3" spans="2:7" ht="29.25" thickTop="1" x14ac:dyDescent="0.25">
      <c r="B3" s="10"/>
      <c r="C3" s="32"/>
      <c r="D3" s="10"/>
      <c r="E3" s="32"/>
      <c r="G3" s="27"/>
    </row>
    <row r="4" spans="2:7" ht="17.25" customHeight="1" x14ac:dyDescent="0.25">
      <c r="B4" s="294" t="s">
        <v>68</v>
      </c>
      <c r="C4" s="9" t="s">
        <v>69</v>
      </c>
      <c r="D4" s="180">
        <v>44743</v>
      </c>
      <c r="E4" s="32"/>
      <c r="G4" s="27"/>
    </row>
    <row r="5" spans="2:7" ht="17.25" customHeight="1" x14ac:dyDescent="0.25">
      <c r="B5" s="295"/>
      <c r="C5" s="9" t="s">
        <v>70</v>
      </c>
      <c r="D5" s="180">
        <v>45107</v>
      </c>
      <c r="E5" s="32"/>
      <c r="G5" s="27"/>
    </row>
    <row r="6" spans="2:7" ht="28.5" x14ac:dyDescent="0.25">
      <c r="B6" s="10"/>
      <c r="G6" s="27"/>
    </row>
    <row r="7" spans="2:7" s="34" customFormat="1" ht="61.5" customHeight="1" x14ac:dyDescent="0.25">
      <c r="B7" s="296" t="s">
        <v>71</v>
      </c>
      <c r="C7" s="296"/>
      <c r="D7" s="292"/>
      <c r="E7" s="296"/>
    </row>
    <row r="8" spans="2:7" ht="24.95" customHeight="1" thickBot="1" x14ac:dyDescent="0.3">
      <c r="B8" s="297" t="s">
        <v>72</v>
      </c>
      <c r="C8" s="298"/>
      <c r="D8" s="298"/>
      <c r="E8" s="298"/>
      <c r="F8" s="299"/>
    </row>
    <row r="9" spans="2:7" ht="21" customHeight="1" thickTop="1" x14ac:dyDescent="0.25">
      <c r="B9" s="71" t="s">
        <v>73</v>
      </c>
      <c r="C9" s="57" t="s">
        <v>74</v>
      </c>
      <c r="D9" s="58" t="s">
        <v>75</v>
      </c>
      <c r="E9" s="59" t="s">
        <v>94</v>
      </c>
      <c r="F9" s="60" t="s">
        <v>77</v>
      </c>
    </row>
    <row r="10" spans="2:7" ht="30" customHeight="1" x14ac:dyDescent="0.25">
      <c r="B10" s="25" t="s">
        <v>534</v>
      </c>
      <c r="C10" s="192"/>
      <c r="D10" s="182"/>
      <c r="E10" s="183"/>
      <c r="F10" s="25"/>
    </row>
    <row r="11" spans="2:7" ht="30" customHeight="1" x14ac:dyDescent="0.25">
      <c r="B11" s="20" t="s">
        <v>535</v>
      </c>
      <c r="C11" s="192"/>
      <c r="D11" s="182"/>
      <c r="E11" s="183"/>
      <c r="F11" s="25"/>
    </row>
    <row r="12" spans="2:7" ht="30" customHeight="1" x14ac:dyDescent="0.25">
      <c r="B12" s="20" t="s">
        <v>536</v>
      </c>
      <c r="C12" s="192"/>
      <c r="D12" s="182"/>
      <c r="E12" s="183"/>
      <c r="F12" s="25"/>
    </row>
    <row r="13" spans="2:7" ht="15" customHeight="1" x14ac:dyDescent="0.25">
      <c r="B13" s="43"/>
      <c r="C13" s="31"/>
      <c r="D13" s="31"/>
      <c r="E13" s="31"/>
      <c r="F13" s="35"/>
    </row>
    <row r="14" spans="2:7" ht="30" customHeight="1" x14ac:dyDescent="0.25">
      <c r="B14" s="20" t="s">
        <v>537</v>
      </c>
      <c r="C14" s="192"/>
      <c r="D14" s="182"/>
      <c r="E14" s="183"/>
      <c r="F14" s="2"/>
    </row>
    <row r="15" spans="2:7" ht="30" customHeight="1" x14ac:dyDescent="0.25">
      <c r="B15" s="20" t="s">
        <v>538</v>
      </c>
      <c r="C15" s="192"/>
      <c r="D15" s="182"/>
      <c r="E15" s="183"/>
      <c r="F15" s="25"/>
    </row>
    <row r="16" spans="2:7" ht="30" customHeight="1" x14ac:dyDescent="0.25">
      <c r="B16" s="20" t="s">
        <v>541</v>
      </c>
      <c r="C16" s="192"/>
      <c r="D16" s="182"/>
      <c r="E16" s="183"/>
      <c r="F16" s="25"/>
    </row>
    <row r="17" spans="2:6" ht="126" customHeight="1" x14ac:dyDescent="0.25">
      <c r="B17" s="20" t="s">
        <v>922</v>
      </c>
      <c r="C17" s="192"/>
      <c r="D17" s="182"/>
      <c r="E17" s="183"/>
      <c r="F17" s="2" t="s">
        <v>561</v>
      </c>
    </row>
    <row r="18" spans="2:6" ht="30" customHeight="1" x14ac:dyDescent="0.25">
      <c r="B18" s="20" t="s">
        <v>539</v>
      </c>
      <c r="C18" s="192"/>
      <c r="D18" s="182"/>
      <c r="E18" s="183"/>
      <c r="F18" s="25"/>
    </row>
    <row r="19" spans="2:6" ht="30" customHeight="1" x14ac:dyDescent="0.25">
      <c r="B19" s="20" t="s">
        <v>540</v>
      </c>
      <c r="C19" s="192"/>
      <c r="D19" s="182"/>
      <c r="E19" s="183"/>
      <c r="F19" s="25"/>
    </row>
    <row r="20" spans="2:6" ht="30" customHeight="1" x14ac:dyDescent="0.25">
      <c r="B20" s="24" t="s">
        <v>542</v>
      </c>
      <c r="C20" s="192"/>
      <c r="D20" s="190"/>
      <c r="E20" s="186"/>
      <c r="F20" s="40"/>
    </row>
    <row r="21" spans="2:6" ht="15" customHeight="1" x14ac:dyDescent="0.25">
      <c r="B21" s="43"/>
      <c r="C21" s="31"/>
      <c r="D21" s="31"/>
      <c r="E21" s="31"/>
      <c r="F21" s="35"/>
    </row>
    <row r="22" spans="2:6" ht="30" customHeight="1" x14ac:dyDescent="0.25">
      <c r="B22" s="20" t="s">
        <v>543</v>
      </c>
      <c r="C22" s="192"/>
      <c r="D22" s="183"/>
      <c r="E22" s="183"/>
      <c r="F22" s="36"/>
    </row>
    <row r="23" spans="2:6" ht="30" customHeight="1" x14ac:dyDescent="0.25">
      <c r="B23" s="2" t="s">
        <v>544</v>
      </c>
      <c r="C23" s="192"/>
      <c r="D23" s="182"/>
      <c r="E23" s="182"/>
      <c r="F23" s="25"/>
    </row>
    <row r="24" spans="2:6" ht="30" customHeight="1" x14ac:dyDescent="0.25">
      <c r="B24" s="2" t="s">
        <v>545</v>
      </c>
      <c r="C24" s="192"/>
      <c r="D24" s="182"/>
      <c r="E24" s="182"/>
      <c r="F24" s="25"/>
    </row>
    <row r="25" spans="2:6" ht="128.25" customHeight="1" x14ac:dyDescent="0.25">
      <c r="B25" s="2" t="s">
        <v>923</v>
      </c>
      <c r="C25" s="192"/>
      <c r="D25" s="182"/>
      <c r="E25" s="182"/>
      <c r="F25" s="2" t="s">
        <v>561</v>
      </c>
    </row>
    <row r="26" spans="2:6" ht="30" customHeight="1" x14ac:dyDescent="0.25">
      <c r="B26" s="2" t="s">
        <v>548</v>
      </c>
      <c r="C26" s="192"/>
      <c r="D26" s="182"/>
      <c r="E26" s="182"/>
      <c r="F26" s="25"/>
    </row>
    <row r="27" spans="2:6" ht="30" customHeight="1" x14ac:dyDescent="0.25">
      <c r="B27" s="2" t="s">
        <v>546</v>
      </c>
      <c r="C27" s="192"/>
      <c r="D27" s="182"/>
      <c r="E27" s="182"/>
      <c r="F27" s="25"/>
    </row>
    <row r="28" spans="2:6" ht="30" customHeight="1" x14ac:dyDescent="0.25">
      <c r="B28" s="17" t="s">
        <v>547</v>
      </c>
      <c r="C28" s="192"/>
      <c r="D28" s="190"/>
      <c r="E28" s="190"/>
      <c r="F28" s="40"/>
    </row>
    <row r="29" spans="2:6" ht="15" customHeight="1" x14ac:dyDescent="0.25">
      <c r="B29" s="43"/>
      <c r="C29" s="31"/>
      <c r="D29" s="31"/>
      <c r="E29" s="31"/>
      <c r="F29" s="35"/>
    </row>
    <row r="30" spans="2:6" ht="30" customHeight="1" x14ac:dyDescent="0.25">
      <c r="B30" s="20" t="s">
        <v>549</v>
      </c>
      <c r="C30" s="192"/>
      <c r="D30" s="183"/>
      <c r="E30" s="183"/>
      <c r="F30" s="36"/>
    </row>
    <row r="31" spans="2:6" ht="30" customHeight="1" x14ac:dyDescent="0.25">
      <c r="B31" s="2" t="s">
        <v>550</v>
      </c>
      <c r="C31" s="192"/>
      <c r="D31" s="182"/>
      <c r="E31" s="182"/>
      <c r="F31" s="25"/>
    </row>
    <row r="32" spans="2:6" ht="123.75" customHeight="1" x14ac:dyDescent="0.25">
      <c r="B32" s="2" t="s">
        <v>924</v>
      </c>
      <c r="C32" s="192"/>
      <c r="D32" s="182"/>
      <c r="E32" s="182"/>
      <c r="F32" s="2" t="s">
        <v>561</v>
      </c>
    </row>
    <row r="33" spans="2:6" ht="30" customHeight="1" x14ac:dyDescent="0.25">
      <c r="B33" s="2" t="s">
        <v>551</v>
      </c>
      <c r="C33" s="192"/>
      <c r="D33" s="182"/>
      <c r="E33" s="251"/>
      <c r="F33" s="25"/>
    </row>
    <row r="34" spans="2:6" ht="30" customHeight="1" x14ac:dyDescent="0.25">
      <c r="B34" s="17" t="s">
        <v>552</v>
      </c>
      <c r="C34" s="192"/>
      <c r="D34" s="190"/>
      <c r="E34" s="190"/>
      <c r="F34" s="40"/>
    </row>
    <row r="35" spans="2:6" ht="15" customHeight="1" x14ac:dyDescent="0.25">
      <c r="B35" s="43"/>
      <c r="C35" s="31"/>
      <c r="D35" s="31"/>
      <c r="E35" s="31"/>
      <c r="F35" s="35"/>
    </row>
    <row r="36" spans="2:6" ht="30" customHeight="1" x14ac:dyDescent="0.25">
      <c r="B36" s="20" t="s">
        <v>112</v>
      </c>
      <c r="C36" s="192"/>
      <c r="D36" s="183"/>
      <c r="E36" s="183"/>
      <c r="F36" s="36"/>
    </row>
    <row r="37" spans="2:6" ht="121.5" customHeight="1" x14ac:dyDescent="0.25">
      <c r="B37" s="20" t="s">
        <v>554</v>
      </c>
      <c r="C37" s="192"/>
      <c r="D37" s="183"/>
      <c r="E37" s="183"/>
      <c r="F37" s="2" t="s">
        <v>561</v>
      </c>
    </row>
    <row r="38" spans="2:6" ht="45" customHeight="1" x14ac:dyDescent="0.25">
      <c r="B38" s="2" t="s">
        <v>553</v>
      </c>
      <c r="C38" s="192"/>
      <c r="D38" s="182"/>
      <c r="E38" s="182"/>
      <c r="F38" s="25"/>
    </row>
    <row r="39" spans="2:6" ht="30" customHeight="1" x14ac:dyDescent="0.25">
      <c r="B39" s="2" t="s">
        <v>105</v>
      </c>
      <c r="C39" s="192"/>
      <c r="D39" s="182"/>
      <c r="E39" s="182"/>
      <c r="F39" s="25"/>
    </row>
    <row r="40" spans="2:6" ht="30" customHeight="1" x14ac:dyDescent="0.25">
      <c r="B40" s="2" t="s">
        <v>133</v>
      </c>
      <c r="C40" s="192"/>
      <c r="D40" s="182"/>
      <c r="E40" s="182"/>
      <c r="F40" s="25"/>
    </row>
    <row r="41" spans="2:6" ht="15" customHeight="1" x14ac:dyDescent="0.25">
      <c r="B41" s="43"/>
      <c r="C41" s="31"/>
      <c r="D41" s="31"/>
      <c r="E41" s="31"/>
      <c r="F41" s="35"/>
    </row>
    <row r="42" spans="2:6" ht="35.25" customHeight="1" x14ac:dyDescent="0.25">
      <c r="B42" s="20" t="s">
        <v>555</v>
      </c>
      <c r="C42" s="192"/>
      <c r="D42" s="183"/>
      <c r="E42" s="183"/>
      <c r="F42" s="36"/>
    </row>
    <row r="43" spans="2:6" ht="43.5" customHeight="1" x14ac:dyDescent="0.25">
      <c r="B43" s="20" t="s">
        <v>556</v>
      </c>
      <c r="C43" s="192"/>
      <c r="D43" s="183"/>
      <c r="E43" s="183"/>
      <c r="F43" s="36"/>
    </row>
    <row r="44" spans="2:6" ht="30" customHeight="1" x14ac:dyDescent="0.25">
      <c r="B44" s="20" t="s">
        <v>557</v>
      </c>
      <c r="C44" s="192"/>
      <c r="D44" s="183"/>
      <c r="E44" s="183"/>
      <c r="F44" s="36"/>
    </row>
    <row r="45" spans="2:6" ht="30" customHeight="1" x14ac:dyDescent="0.25">
      <c r="B45" s="20" t="s">
        <v>558</v>
      </c>
      <c r="C45" s="192"/>
      <c r="D45" s="183"/>
      <c r="E45" s="183"/>
      <c r="F45" s="36"/>
    </row>
    <row r="46" spans="2:6" ht="30" customHeight="1" x14ac:dyDescent="0.25">
      <c r="B46" s="24" t="s">
        <v>559</v>
      </c>
      <c r="C46" s="192"/>
      <c r="D46" s="186"/>
      <c r="E46" s="186"/>
      <c r="F46" s="74"/>
    </row>
    <row r="47" spans="2:6" ht="15" customHeight="1" x14ac:dyDescent="0.25">
      <c r="B47" s="43"/>
      <c r="C47" s="31"/>
      <c r="D47" s="31"/>
      <c r="E47" s="31"/>
      <c r="F47" s="35"/>
    </row>
    <row r="48" spans="2:6" ht="30" customHeight="1" x14ac:dyDescent="0.25">
      <c r="B48" s="20" t="s">
        <v>560</v>
      </c>
      <c r="C48" s="192"/>
      <c r="D48" s="183"/>
      <c r="E48" s="183"/>
      <c r="F48" s="36"/>
    </row>
    <row r="49" spans="2:6" ht="30" customHeight="1" x14ac:dyDescent="0.25">
      <c r="B49" s="205"/>
      <c r="C49" s="192"/>
      <c r="D49" s="182"/>
      <c r="E49" s="182"/>
      <c r="F49" s="250" t="s">
        <v>1324</v>
      </c>
    </row>
    <row r="50" spans="2:6" ht="30" customHeight="1" x14ac:dyDescent="0.25">
      <c r="B50" s="205"/>
      <c r="C50" s="192"/>
      <c r="D50" s="182"/>
      <c r="E50" s="182"/>
      <c r="F50" s="250" t="s">
        <v>1324</v>
      </c>
    </row>
    <row r="51" spans="2:6" ht="30" customHeight="1" x14ac:dyDescent="0.25">
      <c r="B51" s="205"/>
      <c r="C51" s="192"/>
      <c r="D51" s="182"/>
      <c r="E51" s="182"/>
      <c r="F51" s="250" t="s">
        <v>1324</v>
      </c>
    </row>
    <row r="53" spans="2:6" ht="31.5" customHeight="1" x14ac:dyDescent="0.25">
      <c r="B53" s="352" t="s">
        <v>78</v>
      </c>
      <c r="C53" s="352"/>
      <c r="D53" s="352"/>
      <c r="E53" s="352"/>
    </row>
    <row r="54" spans="2:6" ht="21" customHeight="1" thickBot="1" x14ac:dyDescent="0.3">
      <c r="B54" s="63" t="s">
        <v>79</v>
      </c>
      <c r="C54" s="62" t="s">
        <v>74</v>
      </c>
      <c r="D54" s="351" t="s">
        <v>94</v>
      </c>
      <c r="E54" s="351"/>
      <c r="F54" s="63" t="s">
        <v>77</v>
      </c>
    </row>
    <row r="55" spans="2:6" ht="123.75" customHeight="1" thickTop="1" x14ac:dyDescent="0.25">
      <c r="B55" s="2" t="s">
        <v>80</v>
      </c>
      <c r="C55" s="97" t="str">
        <f>IF(SUM($C$17,$C$25,$C$32)&gt;0,SUM($C$17,$C$25,$C$32),"")</f>
        <v/>
      </c>
      <c r="D55" s="346"/>
      <c r="E55" s="346"/>
      <c r="F55" s="2" t="s">
        <v>419</v>
      </c>
    </row>
    <row r="56" spans="2:6" ht="15" customHeight="1" x14ac:dyDescent="0.25">
      <c r="B56" s="348" t="s">
        <v>81</v>
      </c>
      <c r="C56" s="349"/>
      <c r="D56" s="349"/>
      <c r="E56" s="349"/>
      <c r="F56" s="350"/>
    </row>
    <row r="57" spans="2:6" ht="20.25" customHeight="1" x14ac:dyDescent="0.25">
      <c r="B57" s="2" t="s">
        <v>82</v>
      </c>
      <c r="C57" s="206"/>
      <c r="D57" s="346"/>
      <c r="E57" s="346"/>
      <c r="F57" s="25"/>
    </row>
    <row r="58" spans="2:6" ht="20.25" customHeight="1" x14ac:dyDescent="0.25">
      <c r="B58" s="2" t="s">
        <v>83</v>
      </c>
      <c r="C58" s="206"/>
      <c r="D58" s="346"/>
      <c r="E58" s="346"/>
      <c r="F58" s="25"/>
    </row>
    <row r="59" spans="2:6" ht="20.25" customHeight="1" x14ac:dyDescent="0.25">
      <c r="B59" s="2" t="s">
        <v>84</v>
      </c>
      <c r="C59" s="206"/>
      <c r="D59" s="346"/>
      <c r="E59" s="346"/>
      <c r="F59" s="25"/>
    </row>
    <row r="60" spans="2:6" ht="20.25" customHeight="1" x14ac:dyDescent="0.25">
      <c r="B60" s="2" t="s">
        <v>85</v>
      </c>
      <c r="C60" s="206"/>
      <c r="D60" s="346"/>
      <c r="E60" s="346"/>
      <c r="F60" s="25"/>
    </row>
    <row r="61" spans="2:6" ht="20.25" customHeight="1" x14ac:dyDescent="0.25">
      <c r="B61" s="2" t="s">
        <v>86</v>
      </c>
      <c r="C61" s="206"/>
      <c r="D61" s="346"/>
      <c r="E61" s="346"/>
      <c r="F61" s="25"/>
    </row>
    <row r="62" spans="2:6" ht="20.25" customHeight="1" x14ac:dyDescent="0.25">
      <c r="B62" s="2" t="s">
        <v>87</v>
      </c>
      <c r="C62" s="206"/>
      <c r="D62" s="346"/>
      <c r="E62" s="346"/>
      <c r="F62" s="25"/>
    </row>
    <row r="63" spans="2:6" ht="20.25" customHeight="1" x14ac:dyDescent="0.25">
      <c r="B63" s="2" t="s">
        <v>88</v>
      </c>
      <c r="C63" s="206"/>
      <c r="D63" s="346"/>
      <c r="E63" s="346"/>
      <c r="F63" s="25"/>
    </row>
    <row r="64" spans="2:6" ht="20.25" customHeight="1" thickBot="1" x14ac:dyDescent="0.3">
      <c r="B64" s="72" t="s">
        <v>89</v>
      </c>
      <c r="C64" s="207"/>
      <c r="D64" s="346"/>
      <c r="E64" s="346"/>
      <c r="F64" s="25"/>
    </row>
    <row r="65" spans="2:7" ht="20.25" customHeight="1" thickTop="1" x14ac:dyDescent="0.25">
      <c r="B65" s="26" t="s">
        <v>754</v>
      </c>
      <c r="C65" s="202" t="str">
        <f>IF(COUNT($C$57:$C$64)=0,"",SUM($C$57:$C$64))</f>
        <v/>
      </c>
      <c r="D65" s="30"/>
      <c r="E65" s="80"/>
    </row>
    <row r="66" spans="2:7" ht="30" x14ac:dyDescent="0.25">
      <c r="B66" s="2" t="s">
        <v>756</v>
      </c>
      <c r="C66" s="16" t="str">
        <f>IF($C$55=$C$65, "Yes", "No")</f>
        <v>Yes</v>
      </c>
      <c r="D66" s="29"/>
      <c r="E66" s="6"/>
    </row>
    <row r="69" spans="2:7" ht="35.25" customHeight="1" x14ac:dyDescent="0.25">
      <c r="B69" s="296" t="s">
        <v>90</v>
      </c>
      <c r="C69" s="296"/>
      <c r="D69" s="296"/>
      <c r="E69" s="296"/>
      <c r="F69" s="296"/>
    </row>
    <row r="70" spans="2:7" ht="24.95" customHeight="1" thickBot="1" x14ac:dyDescent="0.3">
      <c r="B70" s="343" t="s">
        <v>91</v>
      </c>
      <c r="C70" s="344"/>
      <c r="D70" s="344"/>
      <c r="E70" s="344"/>
      <c r="F70" s="344"/>
      <c r="G70" s="345"/>
    </row>
    <row r="71" spans="2:7" ht="21" customHeight="1" thickTop="1" x14ac:dyDescent="0.25">
      <c r="B71" s="53" t="s">
        <v>73</v>
      </c>
      <c r="C71" s="54" t="s">
        <v>74</v>
      </c>
      <c r="D71" s="53" t="s">
        <v>92</v>
      </c>
      <c r="E71" s="55" t="s">
        <v>93</v>
      </c>
      <c r="F71" s="53" t="s">
        <v>94</v>
      </c>
      <c r="G71" s="53" t="s">
        <v>77</v>
      </c>
    </row>
    <row r="72" spans="2:7" ht="63" customHeight="1" x14ac:dyDescent="0.25">
      <c r="B72" s="20" t="s">
        <v>117</v>
      </c>
      <c r="C72" s="184"/>
      <c r="D72" s="305" t="s">
        <v>116</v>
      </c>
      <c r="E72" s="307" t="str">
        <f>(IF(AND($C$72&lt;&gt;"",$C$73&lt;&gt;""),$C$72/$C$73,"Incomplete"))</f>
        <v>Incomplete</v>
      </c>
      <c r="F72" s="309"/>
      <c r="G72" s="305" t="s">
        <v>419</v>
      </c>
    </row>
    <row r="73" spans="2:7" ht="63" customHeight="1" thickBot="1" x14ac:dyDescent="0.3">
      <c r="B73" s="20" t="s">
        <v>80</v>
      </c>
      <c r="C73" s="211" t="str">
        <f>IF(ISBLANK($C$55),"",$C$55)</f>
        <v/>
      </c>
      <c r="D73" s="306"/>
      <c r="E73" s="308"/>
      <c r="F73" s="310"/>
      <c r="G73" s="306"/>
    </row>
    <row r="74" spans="2:7" ht="30" customHeight="1" x14ac:dyDescent="0.25">
      <c r="B74" s="22" t="s">
        <v>534</v>
      </c>
      <c r="C74" s="249" t="str">
        <f>IF(ISBLANK($C$10),"",$C$10)</f>
        <v/>
      </c>
      <c r="D74" s="311" t="s">
        <v>562</v>
      </c>
      <c r="E74" s="312" t="str">
        <f>(IF(AND($C$74&lt;&gt;"",$C$75&lt;&gt;""),$C$74/$C$75,"Incomplete"))</f>
        <v>Incomplete</v>
      </c>
      <c r="F74" s="309"/>
      <c r="G74" s="314"/>
    </row>
    <row r="75" spans="2:7" ht="30" customHeight="1" thickBot="1" x14ac:dyDescent="0.3">
      <c r="B75" s="18" t="s">
        <v>757</v>
      </c>
      <c r="C75" s="245"/>
      <c r="D75" s="306"/>
      <c r="E75" s="308"/>
      <c r="F75" s="310"/>
      <c r="G75" s="315"/>
    </row>
    <row r="76" spans="2:7" ht="30" customHeight="1" x14ac:dyDescent="0.25">
      <c r="B76" s="20" t="s">
        <v>747</v>
      </c>
      <c r="C76" s="230"/>
      <c r="D76" s="311" t="s">
        <v>563</v>
      </c>
      <c r="E76" s="336" t="str">
        <f>(IF(AND($C$76&lt;&gt;"",$C$77&lt;&gt;""),$C$76/$C$77,"Incomplete"))</f>
        <v>Incomplete</v>
      </c>
      <c r="F76" s="309"/>
      <c r="G76" s="314"/>
    </row>
    <row r="77" spans="2:7" ht="30" customHeight="1" thickBot="1" x14ac:dyDescent="0.3">
      <c r="B77" s="18" t="s">
        <v>543</v>
      </c>
      <c r="C77" s="252" t="str">
        <f>IF(ISBLANK($C$22),"",$C$22)</f>
        <v/>
      </c>
      <c r="D77" s="306"/>
      <c r="E77" s="308"/>
      <c r="F77" s="310"/>
      <c r="G77" s="315"/>
    </row>
    <row r="78" spans="2:7" ht="30" customHeight="1" x14ac:dyDescent="0.25">
      <c r="B78" s="20" t="s">
        <v>748</v>
      </c>
      <c r="C78" s="230"/>
      <c r="D78" s="311" t="s">
        <v>564</v>
      </c>
      <c r="E78" s="336" t="str">
        <f>(IF(AND($C$78&lt;&gt;"",$C$79&lt;&gt;""),$C$78/$C$79,"Incomplete"))</f>
        <v>Incomplete</v>
      </c>
      <c r="F78" s="309"/>
      <c r="G78" s="314"/>
    </row>
    <row r="79" spans="2:7" ht="30" customHeight="1" thickBot="1" x14ac:dyDescent="0.3">
      <c r="B79" s="24" t="s">
        <v>758</v>
      </c>
      <c r="C79" s="228"/>
      <c r="D79" s="306"/>
      <c r="E79" s="308"/>
      <c r="F79" s="310"/>
      <c r="G79" s="315"/>
    </row>
    <row r="80" spans="2:7" ht="63" customHeight="1" x14ac:dyDescent="0.25">
      <c r="B80" s="22" t="s">
        <v>919</v>
      </c>
      <c r="C80" s="253"/>
      <c r="D80" s="311" t="s">
        <v>565</v>
      </c>
      <c r="E80" s="312" t="str">
        <f>(IF(AND($C$80&lt;&gt;"",$C$81&lt;&gt;""),$C$80/$C$81,"Incomplete"))</f>
        <v>Incomplete</v>
      </c>
      <c r="F80" s="309"/>
      <c r="G80" s="311" t="s">
        <v>419</v>
      </c>
    </row>
    <row r="81" spans="2:7" ht="63" customHeight="1" thickBot="1" x14ac:dyDescent="0.3">
      <c r="B81" s="20" t="s">
        <v>80</v>
      </c>
      <c r="C81" s="211" t="str">
        <f>IF(ISBLANK($C$55),"",$C$55)</f>
        <v/>
      </c>
      <c r="D81" s="306"/>
      <c r="E81" s="308"/>
      <c r="F81" s="310"/>
      <c r="G81" s="306"/>
    </row>
    <row r="82" spans="2:7" ht="63" customHeight="1" x14ac:dyDescent="0.25">
      <c r="B82" s="22" t="s">
        <v>920</v>
      </c>
      <c r="C82" s="253" t="str">
        <f>IF(COUNT($C$42:$C$46)=0,"",SUM($C$42:$C$46))</f>
        <v/>
      </c>
      <c r="D82" s="311" t="s">
        <v>566</v>
      </c>
      <c r="E82" s="312" t="str">
        <f>(IF(AND($C$82&lt;&gt;"",$C$83&lt;&gt;""),$C$82/$C$83,"Incomplete"))</f>
        <v>Incomplete</v>
      </c>
      <c r="F82" s="309"/>
      <c r="G82" s="311" t="s">
        <v>419</v>
      </c>
    </row>
    <row r="83" spans="2:7" ht="63" customHeight="1" thickBot="1" x14ac:dyDescent="0.3">
      <c r="B83" s="20" t="s">
        <v>80</v>
      </c>
      <c r="C83" s="211" t="str">
        <f>IF(ISBLANK($C$55),"",$C$55)</f>
        <v/>
      </c>
      <c r="D83" s="306"/>
      <c r="E83" s="308"/>
      <c r="F83" s="310"/>
      <c r="G83" s="306"/>
    </row>
    <row r="84" spans="2:7" ht="30" customHeight="1" x14ac:dyDescent="0.25">
      <c r="B84" s="200"/>
      <c r="C84" s="195"/>
      <c r="D84" s="317"/>
      <c r="E84" s="319" t="str">
        <f>(IF(AND($C$84&lt;&gt;"",$C$85&lt;&gt;""),$C$84/$C$85,"Incomplete"))</f>
        <v>Incomplete</v>
      </c>
      <c r="F84" s="309"/>
      <c r="G84" s="321" t="s">
        <v>1324</v>
      </c>
    </row>
    <row r="85" spans="2:7" ht="30" customHeight="1" thickBot="1" x14ac:dyDescent="0.3">
      <c r="B85" s="201"/>
      <c r="C85" s="196"/>
      <c r="D85" s="318"/>
      <c r="E85" s="320"/>
      <c r="F85" s="310"/>
      <c r="G85" s="322"/>
    </row>
    <row r="86" spans="2:7" ht="30" customHeight="1" x14ac:dyDescent="0.25">
      <c r="B86" s="200"/>
      <c r="C86" s="195"/>
      <c r="D86" s="317"/>
      <c r="E86" s="319" t="str">
        <f>(IF(AND($C$86&lt;&gt;"",$C$87&lt;&gt;""),$C$86/$C$87,"Incomplete"))</f>
        <v>Incomplete</v>
      </c>
      <c r="F86" s="309"/>
      <c r="G86" s="321" t="s">
        <v>1324</v>
      </c>
    </row>
    <row r="87" spans="2:7" ht="30" customHeight="1" thickBot="1" x14ac:dyDescent="0.3">
      <c r="B87" s="201"/>
      <c r="C87" s="196"/>
      <c r="D87" s="318"/>
      <c r="E87" s="320"/>
      <c r="F87" s="310"/>
      <c r="G87" s="322"/>
    </row>
    <row r="88" spans="2:7" ht="30" customHeight="1" x14ac:dyDescent="0.25">
      <c r="B88" s="200"/>
      <c r="C88" s="195"/>
      <c r="D88" s="317"/>
      <c r="E88" s="319" t="str">
        <f>(IF(AND($C$88&lt;&gt;"",$C$89&lt;&gt;""),$C$88/$C$89,"Incomplete"))</f>
        <v>Incomplete</v>
      </c>
      <c r="F88" s="309"/>
      <c r="G88" s="321" t="s">
        <v>1324</v>
      </c>
    </row>
    <row r="89" spans="2:7" ht="30" customHeight="1" thickBot="1" x14ac:dyDescent="0.3">
      <c r="B89" s="201"/>
      <c r="C89" s="196"/>
      <c r="D89" s="318"/>
      <c r="E89" s="320"/>
      <c r="F89" s="310"/>
      <c r="G89" s="322"/>
    </row>
    <row r="91" spans="2:7" ht="41.25" customHeight="1" x14ac:dyDescent="0.25">
      <c r="B91" s="296" t="s">
        <v>97</v>
      </c>
      <c r="C91" s="296"/>
      <c r="D91" s="296"/>
      <c r="E91" s="296"/>
      <c r="F91" s="296"/>
    </row>
    <row r="92" spans="2:7" ht="24.95" customHeight="1" thickBot="1" x14ac:dyDescent="0.3">
      <c r="B92" s="316" t="s">
        <v>98</v>
      </c>
      <c r="C92" s="316"/>
      <c r="D92" s="316"/>
      <c r="E92" s="316"/>
      <c r="F92" s="316"/>
      <c r="G92" s="316"/>
    </row>
    <row r="93" spans="2:7" ht="21" customHeight="1" thickTop="1" x14ac:dyDescent="0.25">
      <c r="B93" s="49" t="s">
        <v>73</v>
      </c>
      <c r="C93" s="64" t="s">
        <v>74</v>
      </c>
      <c r="D93" s="49" t="s">
        <v>99</v>
      </c>
      <c r="E93" s="65" t="s">
        <v>93</v>
      </c>
      <c r="F93" s="49" t="s">
        <v>94</v>
      </c>
      <c r="G93" s="49" t="s">
        <v>77</v>
      </c>
    </row>
    <row r="94" spans="2:7" ht="30" customHeight="1" x14ac:dyDescent="0.25">
      <c r="B94" s="2" t="s">
        <v>750</v>
      </c>
      <c r="C94" s="254" t="str">
        <f>IF(COUNT($C$16,$C$24,$C$31)=0,"",SUM($C$16,$C$24,$C$31))</f>
        <v/>
      </c>
      <c r="D94" s="324" t="s">
        <v>567</v>
      </c>
      <c r="E94" s="323" t="str">
        <f>(IF(AND($C$94&lt;&gt;"",$C$95&lt;&gt;""),$C$94/$C$95,"Incomplete"))</f>
        <v>Incomplete</v>
      </c>
      <c r="F94" s="329"/>
      <c r="G94" s="330"/>
    </row>
    <row r="95" spans="2:7" ht="30" customHeight="1" thickBot="1" x14ac:dyDescent="0.3">
      <c r="B95" s="24" t="s">
        <v>749</v>
      </c>
      <c r="C95" s="223" t="str">
        <f>IF(COUNT($C$14,$C$15,$C$23,$C$30)=0,"",SUM($C$14,$C$15,$C$23,$C$30))</f>
        <v/>
      </c>
      <c r="D95" s="325"/>
      <c r="E95" s="320"/>
      <c r="F95" s="318"/>
      <c r="G95" s="322"/>
    </row>
    <row r="96" spans="2:7" ht="30" customHeight="1" x14ac:dyDescent="0.25">
      <c r="B96" s="22" t="s">
        <v>921</v>
      </c>
      <c r="C96" s="195"/>
      <c r="D96" s="337" t="s">
        <v>568</v>
      </c>
      <c r="E96" s="319" t="str">
        <f>(IF(AND($C$96&lt;&gt;"",$C$97&lt;&gt;""),$C$96/$C$97,"Incomplete"))</f>
        <v>Incomplete</v>
      </c>
      <c r="F96" s="313"/>
      <c r="G96" s="311" t="s">
        <v>1103</v>
      </c>
    </row>
    <row r="97" spans="2:7" ht="100.7" customHeight="1" thickBot="1" x14ac:dyDescent="0.3">
      <c r="B97" s="2" t="s">
        <v>112</v>
      </c>
      <c r="C97" s="211" t="str">
        <f>IF(ISBLANK($C$36),"",$C$36)</f>
        <v/>
      </c>
      <c r="D97" s="325"/>
      <c r="E97" s="320"/>
      <c r="F97" s="310"/>
      <c r="G97" s="322"/>
    </row>
    <row r="98" spans="2:7" ht="30" customHeight="1" x14ac:dyDescent="0.25">
      <c r="B98" s="22" t="s">
        <v>751</v>
      </c>
      <c r="C98" s="195"/>
      <c r="D98" s="311" t="s">
        <v>569</v>
      </c>
      <c r="E98" s="338" t="str">
        <f>(IF(AND($C$98&lt;&gt;"",$C$99&lt;&gt;""),$C$98/$C$99,"Incomplete"))</f>
        <v>Incomplete</v>
      </c>
      <c r="F98" s="313"/>
      <c r="G98" s="311" t="s">
        <v>1100</v>
      </c>
    </row>
    <row r="99" spans="2:7" ht="30" customHeight="1" thickBot="1" x14ac:dyDescent="0.3">
      <c r="B99" s="21" t="s">
        <v>554</v>
      </c>
      <c r="C99" s="211" t="str">
        <f>IF(ISBLANK($C$37),"",$C$37)</f>
        <v/>
      </c>
      <c r="D99" s="306"/>
      <c r="E99" s="339"/>
      <c r="F99" s="310"/>
      <c r="G99" s="306"/>
    </row>
    <row r="100" spans="2:7" ht="30" customHeight="1" x14ac:dyDescent="0.25">
      <c r="B100" s="22" t="s">
        <v>752</v>
      </c>
      <c r="C100" s="195"/>
      <c r="D100" s="311" t="s">
        <v>570</v>
      </c>
      <c r="E100" s="319" t="str">
        <f>(IF(AND($C$100&lt;&gt;"",$C$101&lt;&gt;""),$C$100/$C$101,"Incomplete"))</f>
        <v>Incomplete</v>
      </c>
      <c r="F100" s="313"/>
      <c r="G100" s="311" t="s">
        <v>1101</v>
      </c>
    </row>
    <row r="101" spans="2:7" ht="30" customHeight="1" thickBot="1" x14ac:dyDescent="0.3">
      <c r="B101" s="21" t="s">
        <v>554</v>
      </c>
      <c r="C101" s="211"/>
      <c r="D101" s="306"/>
      <c r="E101" s="320"/>
      <c r="F101" s="310"/>
      <c r="G101" s="306"/>
    </row>
    <row r="102" spans="2:7" ht="61.5" customHeight="1" x14ac:dyDescent="0.25">
      <c r="B102" s="22" t="s">
        <v>980</v>
      </c>
      <c r="C102" s="195"/>
      <c r="D102" s="311" t="s">
        <v>571</v>
      </c>
      <c r="E102" s="319" t="str">
        <f>(IF(AND($C$102&lt;&gt;"",$C$103&lt;&gt;""),$C$102/$C$103,"Incomplete"))</f>
        <v>Incomplete</v>
      </c>
      <c r="F102" s="313"/>
      <c r="G102" s="311" t="s">
        <v>1104</v>
      </c>
    </row>
    <row r="103" spans="2:7" ht="61.5" customHeight="1" thickBot="1" x14ac:dyDescent="0.3">
      <c r="B103" s="21" t="s">
        <v>553</v>
      </c>
      <c r="C103" s="223" t="str">
        <f>IF(ISBLANK($C$38),"",$C$38)</f>
        <v/>
      </c>
      <c r="D103" s="306"/>
      <c r="E103" s="320"/>
      <c r="F103" s="310"/>
      <c r="G103" s="306"/>
    </row>
    <row r="104" spans="2:7" ht="30" customHeight="1" x14ac:dyDescent="0.25">
      <c r="B104" s="22" t="s">
        <v>398</v>
      </c>
      <c r="C104" s="195"/>
      <c r="D104" s="311" t="s">
        <v>572</v>
      </c>
      <c r="E104" s="319" t="str">
        <f>(IF(AND($C$104&lt;&gt;"",$C$105&lt;&gt;""),$C$104/$C$105,"Incomplete"))</f>
        <v>Incomplete</v>
      </c>
      <c r="F104" s="313"/>
      <c r="G104" s="311" t="s">
        <v>1105</v>
      </c>
    </row>
    <row r="105" spans="2:7" ht="30" customHeight="1" thickBot="1" x14ac:dyDescent="0.3">
      <c r="B105" s="21" t="s">
        <v>105</v>
      </c>
      <c r="C105" s="211" t="str">
        <f>IF(ISBLANK($C$39),"",$C$39)</f>
        <v/>
      </c>
      <c r="D105" s="306"/>
      <c r="E105" s="320"/>
      <c r="F105" s="310"/>
      <c r="G105" s="306"/>
    </row>
    <row r="106" spans="2:7" ht="30" customHeight="1" x14ac:dyDescent="0.25">
      <c r="B106" s="22" t="s">
        <v>753</v>
      </c>
      <c r="C106" s="195"/>
      <c r="D106" s="311" t="s">
        <v>573</v>
      </c>
      <c r="E106" s="319" t="str">
        <f>(IF(AND($C$106&lt;&gt;"",$C$107&lt;&gt;""),$C$106/$C$107,"Incomplete"))</f>
        <v>Incomplete</v>
      </c>
      <c r="F106" s="313"/>
      <c r="G106" s="311" t="s">
        <v>1105</v>
      </c>
    </row>
    <row r="107" spans="2:7" ht="30" customHeight="1" thickBot="1" x14ac:dyDescent="0.3">
      <c r="B107" s="21" t="s">
        <v>133</v>
      </c>
      <c r="C107" s="211" t="str">
        <f>IF(ISBLANK($C$40),"",$C$40)</f>
        <v/>
      </c>
      <c r="D107" s="306"/>
      <c r="E107" s="320"/>
      <c r="F107" s="310"/>
      <c r="G107" s="306"/>
    </row>
    <row r="108" spans="2:7" ht="30" customHeight="1" x14ac:dyDescent="0.25">
      <c r="B108" s="200"/>
      <c r="C108" s="195"/>
      <c r="D108" s="326"/>
      <c r="E108" s="319" t="str">
        <f>(IF(AND($C$108&lt;&gt;"",$C$109&lt;&gt;""),$C$108/$C$109,"Incomplete"))</f>
        <v>Incomplete</v>
      </c>
      <c r="F108" s="313"/>
      <c r="G108" s="321" t="s">
        <v>1324</v>
      </c>
    </row>
    <row r="109" spans="2:7" ht="30" customHeight="1" thickBot="1" x14ac:dyDescent="0.3">
      <c r="B109" s="201"/>
      <c r="C109" s="196"/>
      <c r="D109" s="327"/>
      <c r="E109" s="320"/>
      <c r="F109" s="310"/>
      <c r="G109" s="322"/>
    </row>
    <row r="110" spans="2:7" ht="30" customHeight="1" x14ac:dyDescent="0.25">
      <c r="B110" s="200"/>
      <c r="C110" s="195"/>
      <c r="D110" s="326"/>
      <c r="E110" s="319" t="str">
        <f>(IF(AND($C$110&lt;&gt;"",$C$111&lt;&gt;""),$C$110/$C$111,"Incomplete"))</f>
        <v>Incomplete</v>
      </c>
      <c r="F110" s="313"/>
      <c r="G110" s="321" t="s">
        <v>1324</v>
      </c>
    </row>
    <row r="111" spans="2:7" ht="30" customHeight="1" thickBot="1" x14ac:dyDescent="0.3">
      <c r="B111" s="201"/>
      <c r="C111" s="196"/>
      <c r="D111" s="327"/>
      <c r="E111" s="320"/>
      <c r="F111" s="310"/>
      <c r="G111" s="322"/>
    </row>
    <row r="112" spans="2:7" ht="30" customHeight="1" x14ac:dyDescent="0.25">
      <c r="B112" s="200"/>
      <c r="C112" s="195"/>
      <c r="D112" s="326"/>
      <c r="E112" s="319" t="str">
        <f>(IF(AND($C$112&lt;&gt;"",$C$113&lt;&gt;""),$C$112/$C$113,"Incomplete"))</f>
        <v>Incomplete</v>
      </c>
      <c r="F112" s="313"/>
      <c r="G112" s="328" t="s">
        <v>1324</v>
      </c>
    </row>
    <row r="113" spans="2:7" ht="30" customHeight="1" thickBot="1" x14ac:dyDescent="0.3">
      <c r="B113" s="201"/>
      <c r="C113" s="196"/>
      <c r="D113" s="327"/>
      <c r="E113" s="320"/>
      <c r="F113" s="310"/>
      <c r="G113" s="322"/>
    </row>
    <row r="115" spans="2:7" ht="65.25" customHeight="1" x14ac:dyDescent="0.25">
      <c r="B115" s="352" t="s">
        <v>917</v>
      </c>
      <c r="C115" s="352"/>
      <c r="D115" s="352"/>
      <c r="E115" s="352"/>
      <c r="F115" s="352"/>
    </row>
    <row r="116" spans="2:7" ht="24.95" customHeight="1" thickBot="1" x14ac:dyDescent="0.3">
      <c r="B116" s="333" t="s">
        <v>100</v>
      </c>
      <c r="C116" s="334"/>
      <c r="D116" s="334"/>
      <c r="E116" s="334"/>
      <c r="F116" s="334"/>
      <c r="G116" s="335"/>
    </row>
    <row r="117" spans="2:7" ht="21" customHeight="1" thickTop="1" x14ac:dyDescent="0.25">
      <c r="B117" s="49" t="s">
        <v>73</v>
      </c>
      <c r="C117" s="353" t="s">
        <v>300</v>
      </c>
      <c r="D117" s="354"/>
      <c r="E117" s="355"/>
      <c r="F117" s="76" t="s">
        <v>94</v>
      </c>
      <c r="G117" s="49" t="s">
        <v>77</v>
      </c>
    </row>
    <row r="118" spans="2:7" ht="71.25" customHeight="1" x14ac:dyDescent="0.25">
      <c r="B118" s="2" t="s">
        <v>104</v>
      </c>
      <c r="C118" s="386"/>
      <c r="D118" s="387"/>
      <c r="E118" s="388"/>
      <c r="F118" s="182"/>
      <c r="G118" s="143" t="s">
        <v>918</v>
      </c>
    </row>
    <row r="119" spans="2:7" ht="78" customHeight="1" x14ac:dyDescent="0.25">
      <c r="B119" s="2" t="s">
        <v>103</v>
      </c>
      <c r="C119" s="386"/>
      <c r="D119" s="387"/>
      <c r="E119" s="388"/>
      <c r="F119" s="182"/>
      <c r="G119" s="143" t="s">
        <v>918</v>
      </c>
    </row>
    <row r="120" spans="2:7" ht="72.75" customHeight="1" x14ac:dyDescent="0.25">
      <c r="B120" s="2" t="s">
        <v>418</v>
      </c>
      <c r="C120" s="386"/>
      <c r="D120" s="387"/>
      <c r="E120" s="388"/>
      <c r="F120" s="182"/>
      <c r="G120" s="143" t="s">
        <v>918</v>
      </c>
    </row>
    <row r="121" spans="2:7" ht="69" customHeight="1" x14ac:dyDescent="0.25">
      <c r="B121" s="2" t="s">
        <v>574</v>
      </c>
      <c r="C121" s="386"/>
      <c r="D121" s="387"/>
      <c r="E121" s="388"/>
      <c r="F121" s="182"/>
      <c r="G121" s="143" t="s">
        <v>918</v>
      </c>
    </row>
    <row r="122" spans="2:7" ht="74.25" customHeight="1" x14ac:dyDescent="0.25">
      <c r="B122" s="2" t="s">
        <v>473</v>
      </c>
      <c r="C122" s="386"/>
      <c r="D122" s="387"/>
      <c r="E122" s="388"/>
      <c r="F122" s="182"/>
      <c r="G122" s="143" t="s">
        <v>918</v>
      </c>
    </row>
    <row r="123" spans="2:7" ht="65.25" customHeight="1" x14ac:dyDescent="0.25">
      <c r="B123" s="2" t="s">
        <v>406</v>
      </c>
      <c r="C123" s="386"/>
      <c r="D123" s="387"/>
      <c r="E123" s="388"/>
      <c r="F123" s="182"/>
      <c r="G123" s="143" t="s">
        <v>918</v>
      </c>
    </row>
  </sheetData>
  <sheetProtection algorithmName="SHA-512" hashValue="3/WYzRKiRFXPQNMBrrc1vfM3tggmDaVi0qxkAyJy5AuIz9yv0DPNZPQbgQdSQVlPT9w8Ry5cJDnPKGao5vU7MA==" saltValue="fAP8Kqh9AoJh/jMwr+G+yQ==" spinCount="100000" sheet="1" objects="1" scenarios="1"/>
  <mergeCells count="105">
    <mergeCell ref="C123:E123"/>
    <mergeCell ref="C122:E122"/>
    <mergeCell ref="C119:E119"/>
    <mergeCell ref="C118:E118"/>
    <mergeCell ref="C120:E120"/>
    <mergeCell ref="C121:E121"/>
    <mergeCell ref="D106:D107"/>
    <mergeCell ref="E106:E107"/>
    <mergeCell ref="F106:F107"/>
    <mergeCell ref="D110:D111"/>
    <mergeCell ref="E110:E111"/>
    <mergeCell ref="F110:F111"/>
    <mergeCell ref="B115:F115"/>
    <mergeCell ref="G106:G107"/>
    <mergeCell ref="B2:G2"/>
    <mergeCell ref="F80:F81"/>
    <mergeCell ref="G80:G81"/>
    <mergeCell ref="E74:E75"/>
    <mergeCell ref="E76:E77"/>
    <mergeCell ref="E78:E79"/>
    <mergeCell ref="D74:D75"/>
    <mergeCell ref="D76:D77"/>
    <mergeCell ref="D78:D79"/>
    <mergeCell ref="D102:D103"/>
    <mergeCell ref="E102:E103"/>
    <mergeCell ref="F102:F103"/>
    <mergeCell ref="G102:G103"/>
    <mergeCell ref="D104:D105"/>
    <mergeCell ref="E104:E105"/>
    <mergeCell ref="F104:F105"/>
    <mergeCell ref="G104:G105"/>
    <mergeCell ref="D98:D99"/>
    <mergeCell ref="E98:E99"/>
    <mergeCell ref="F98:F99"/>
    <mergeCell ref="G98:G99"/>
    <mergeCell ref="D100:D101"/>
    <mergeCell ref="E100:E101"/>
    <mergeCell ref="G110:G111"/>
    <mergeCell ref="D112:D113"/>
    <mergeCell ref="E112:E113"/>
    <mergeCell ref="F112:F113"/>
    <mergeCell ref="G112:G113"/>
    <mergeCell ref="B116:G116"/>
    <mergeCell ref="C117:E117"/>
    <mergeCell ref="F108:F109"/>
    <mergeCell ref="D108:D109"/>
    <mergeCell ref="E108:E109"/>
    <mergeCell ref="G108:G109"/>
    <mergeCell ref="F100:F101"/>
    <mergeCell ref="G100:G101"/>
    <mergeCell ref="D94:D95"/>
    <mergeCell ref="E94:E95"/>
    <mergeCell ref="F94:F95"/>
    <mergeCell ref="G94:G95"/>
    <mergeCell ref="D96:D97"/>
    <mergeCell ref="E96:E97"/>
    <mergeCell ref="F96:F97"/>
    <mergeCell ref="G96:G97"/>
    <mergeCell ref="B92:G92"/>
    <mergeCell ref="D84:D85"/>
    <mergeCell ref="E84:E85"/>
    <mergeCell ref="F84:F85"/>
    <mergeCell ref="G84:G85"/>
    <mergeCell ref="D86:D87"/>
    <mergeCell ref="E86:E87"/>
    <mergeCell ref="F86:F87"/>
    <mergeCell ref="G86:G87"/>
    <mergeCell ref="D88:D89"/>
    <mergeCell ref="E88:E89"/>
    <mergeCell ref="F88:F89"/>
    <mergeCell ref="G88:G89"/>
    <mergeCell ref="B91:F91"/>
    <mergeCell ref="D72:D73"/>
    <mergeCell ref="E72:E73"/>
    <mergeCell ref="F72:F73"/>
    <mergeCell ref="G72:G73"/>
    <mergeCell ref="D82:D83"/>
    <mergeCell ref="E82:E83"/>
    <mergeCell ref="F82:F83"/>
    <mergeCell ref="G82:G83"/>
    <mergeCell ref="D80:D81"/>
    <mergeCell ref="E80:E81"/>
    <mergeCell ref="G74:G75"/>
    <mergeCell ref="G76:G77"/>
    <mergeCell ref="G78:G79"/>
    <mergeCell ref="F76:F77"/>
    <mergeCell ref="F74:F75"/>
    <mergeCell ref="F78:F79"/>
    <mergeCell ref="B4:B5"/>
    <mergeCell ref="B7:E7"/>
    <mergeCell ref="B8:F8"/>
    <mergeCell ref="B53:E53"/>
    <mergeCell ref="D54:E54"/>
    <mergeCell ref="B70:G70"/>
    <mergeCell ref="D55:E55"/>
    <mergeCell ref="D57:E57"/>
    <mergeCell ref="D58:E58"/>
    <mergeCell ref="D59:E59"/>
    <mergeCell ref="D60:E60"/>
    <mergeCell ref="D61:E61"/>
    <mergeCell ref="D62:E62"/>
    <mergeCell ref="D63:E63"/>
    <mergeCell ref="D64:E64"/>
    <mergeCell ref="B69:F69"/>
    <mergeCell ref="B56:F56"/>
  </mergeCells>
  <conditionalFormatting sqref="C66">
    <cfRule type="containsText" dxfId="5" priority="1" operator="containsText" text="No">
      <formula>NOT(ISERROR(SEARCH("No",C66)))</formula>
    </cfRule>
    <cfRule type="containsText" dxfId="4" priority="2" operator="containsText" text="Yes">
      <formula>NOT(ISERROR(SEARCH("Yes",C66)))</formula>
    </cfRule>
  </conditionalFormatting>
  <dataValidations count="1">
    <dataValidation type="date" allowBlank="1" showInputMessage="1" showErrorMessage="1" sqref="D4:D5" xr:uid="{27B7CEBF-C8C7-4C58-BA6C-9D24524B2C34}">
      <formula1>44562</formula1>
      <formula2>50771</formula2>
    </dataValidation>
  </dataValidations>
  <hyperlinks>
    <hyperlink ref="G118" r:id="rId1" xr:uid="{8CA54189-3A08-4BEB-89AC-CE4D7908B837}"/>
    <hyperlink ref="G119:G123" r:id="rId2" display="The Opioid and Substance Use Action Plan (OSUAP) Data Dashboard can be found here. Use the &quot;Metrics&quot; tab to find the &quot;Metric&quot; (i.e., Outcome Measure, Population-Level) and &quot;Place&quot; to find your county. " xr:uid="{0F07498F-EB2E-4EF7-996E-B421308C91E5}"/>
  </hyperlinks>
  <pageMargins left="0.7" right="0.7" top="0.75" bottom="0.75" header="0.3" footer="0.3"/>
  <pageSetup orientation="portrait" r:id="rId3"/>
  <ignoredErrors>
    <ignoredError sqref="C82"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BE744107-9C11-44C0-A9A7-F9AFB10B6D46}">
          <x14:formula1>
            <xm:f>Lists!$B$2:$B$3</xm:f>
          </x14:formula1>
          <xm:sqref>D10:D12 D14:D20 D22:D28 D30:D34 D36:D40 D42:D51</xm:sqref>
        </x14:dataValidation>
        <x14:dataValidation type="list" allowBlank="1" showInputMessage="1" showErrorMessage="1" xr:uid="{A83FAA08-3A06-4CF5-9D20-D6F62FAB2BAC}">
          <x14:formula1>
            <xm:f>Lists!$E$2:$E$3</xm:f>
          </x14:formula1>
          <xm:sqref>C118:E119 C120:C123 D122:E123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7F621-B94E-4A61-B484-96B7D1C0A757}">
  <sheetPr codeName="Sheet15">
    <tabColor rgb="FFDC9D39"/>
  </sheetPr>
  <dimension ref="B2:G91"/>
  <sheetViews>
    <sheetView topLeftCell="A14" zoomScaleNormal="100" workbookViewId="0">
      <selection activeCell="F24" sqref="F24"/>
    </sheetView>
  </sheetViews>
  <sheetFormatPr defaultColWidth="9.140625" defaultRowHeight="15" x14ac:dyDescent="0.25"/>
  <cols>
    <col min="1" max="1" width="3.5703125" style="11" customWidth="1"/>
    <col min="2" max="2" width="56.7109375" style="27" customWidth="1"/>
    <col min="3" max="3" width="13.7109375" style="7" customWidth="1"/>
    <col min="4" max="4" width="29.7109375" style="34" customWidth="1"/>
    <col min="5" max="5" width="40.7109375" style="7" customWidth="1"/>
    <col min="6" max="7" width="60.7109375" style="34" customWidth="1"/>
    <col min="8" max="16384" width="9.140625" style="11"/>
  </cols>
  <sheetData>
    <row r="2" spans="2:7" ht="29.25" thickBot="1" x14ac:dyDescent="0.3">
      <c r="B2" s="395" t="s">
        <v>1121</v>
      </c>
      <c r="C2" s="395"/>
      <c r="D2" s="395"/>
      <c r="E2" s="395"/>
      <c r="F2" s="395"/>
      <c r="G2" s="395"/>
    </row>
    <row r="3" spans="2:7" ht="29.25" thickTop="1" x14ac:dyDescent="0.25">
      <c r="B3" s="10"/>
      <c r="C3" s="32"/>
      <c r="D3" s="10"/>
      <c r="E3" s="32"/>
      <c r="G3" s="27"/>
    </row>
    <row r="4" spans="2:7" ht="17.25" customHeight="1" x14ac:dyDescent="0.25">
      <c r="B4" s="294" t="s">
        <v>68</v>
      </c>
      <c r="C4" s="9" t="s">
        <v>69</v>
      </c>
      <c r="D4" s="180">
        <v>44743</v>
      </c>
      <c r="E4" s="32"/>
      <c r="G4" s="27"/>
    </row>
    <row r="5" spans="2:7" ht="17.25" customHeight="1" x14ac:dyDescent="0.25">
      <c r="B5" s="295"/>
      <c r="C5" s="9" t="s">
        <v>70</v>
      </c>
      <c r="D5" s="180">
        <v>45107</v>
      </c>
      <c r="E5" s="32"/>
      <c r="G5" s="27"/>
    </row>
    <row r="6" spans="2:7" ht="28.5" x14ac:dyDescent="0.25">
      <c r="B6" s="10"/>
      <c r="G6" s="27"/>
    </row>
    <row r="7" spans="2:7" s="34" customFormat="1" ht="61.5" customHeight="1" x14ac:dyDescent="0.25">
      <c r="B7" s="296" t="s">
        <v>71</v>
      </c>
      <c r="C7" s="296"/>
      <c r="D7" s="292"/>
      <c r="E7" s="296"/>
    </row>
    <row r="8" spans="2:7" ht="24.95" customHeight="1" thickBot="1" x14ac:dyDescent="0.3">
      <c r="B8" s="297" t="s">
        <v>72</v>
      </c>
      <c r="C8" s="298"/>
      <c r="D8" s="298"/>
      <c r="E8" s="298"/>
      <c r="F8" s="299"/>
    </row>
    <row r="9" spans="2:7" ht="21" customHeight="1" thickTop="1" x14ac:dyDescent="0.25">
      <c r="B9" s="71" t="s">
        <v>73</v>
      </c>
      <c r="C9" s="57" t="s">
        <v>74</v>
      </c>
      <c r="D9" s="58" t="s">
        <v>75</v>
      </c>
      <c r="E9" s="59" t="s">
        <v>94</v>
      </c>
      <c r="F9" s="60" t="s">
        <v>77</v>
      </c>
    </row>
    <row r="10" spans="2:7" ht="30" customHeight="1" x14ac:dyDescent="0.25">
      <c r="B10" s="20" t="s">
        <v>575</v>
      </c>
      <c r="C10" s="192"/>
      <c r="D10" s="182"/>
      <c r="E10" s="183"/>
      <c r="F10" s="25"/>
    </row>
    <row r="11" spans="2:7" ht="30" customHeight="1" x14ac:dyDescent="0.25">
      <c r="B11" s="2" t="s">
        <v>576</v>
      </c>
      <c r="C11" s="184"/>
      <c r="D11" s="182"/>
      <c r="E11" s="182"/>
      <c r="F11" s="25"/>
    </row>
    <row r="12" spans="2:7" ht="30" customHeight="1" x14ac:dyDescent="0.25">
      <c r="B12" s="2" t="s">
        <v>577</v>
      </c>
      <c r="C12" s="184" t="s">
        <v>169</v>
      </c>
      <c r="D12" s="182"/>
      <c r="E12" s="182"/>
      <c r="F12" s="25"/>
    </row>
    <row r="13" spans="2:7" ht="30" customHeight="1" x14ac:dyDescent="0.25">
      <c r="B13" s="2" t="s">
        <v>578</v>
      </c>
      <c r="C13" s="184" t="s">
        <v>169</v>
      </c>
      <c r="D13" s="182"/>
      <c r="E13" s="182"/>
      <c r="F13" s="25"/>
    </row>
    <row r="14" spans="2:7" ht="30" customHeight="1" x14ac:dyDescent="0.25">
      <c r="B14" s="2" t="s">
        <v>579</v>
      </c>
      <c r="C14" s="184" t="s">
        <v>169</v>
      </c>
      <c r="D14" s="182"/>
      <c r="E14" s="182"/>
      <c r="F14" s="25"/>
    </row>
    <row r="15" spans="2:7" ht="30" customHeight="1" x14ac:dyDescent="0.25">
      <c r="B15" s="2" t="s">
        <v>580</v>
      </c>
      <c r="C15" s="184" t="s">
        <v>169</v>
      </c>
      <c r="D15" s="182"/>
      <c r="E15" s="182"/>
      <c r="F15" s="25"/>
    </row>
    <row r="16" spans="2:7" ht="30" customHeight="1" x14ac:dyDescent="0.25">
      <c r="B16" s="2" t="s">
        <v>581</v>
      </c>
      <c r="C16" s="184" t="s">
        <v>169</v>
      </c>
      <c r="D16" s="182"/>
      <c r="E16" s="182"/>
      <c r="F16" s="25"/>
    </row>
    <row r="17" spans="2:6" ht="30" customHeight="1" x14ac:dyDescent="0.25">
      <c r="B17" s="2" t="s">
        <v>582</v>
      </c>
      <c r="C17" s="192" t="s">
        <v>169</v>
      </c>
      <c r="D17" s="182"/>
      <c r="E17" s="183"/>
      <c r="F17" s="25"/>
    </row>
    <row r="18" spans="2:6" ht="30" customHeight="1" x14ac:dyDescent="0.25">
      <c r="B18" s="2" t="s">
        <v>586</v>
      </c>
      <c r="C18" s="184" t="s">
        <v>169</v>
      </c>
      <c r="D18" s="182"/>
      <c r="E18" s="182"/>
      <c r="F18" s="25" t="s">
        <v>738</v>
      </c>
    </row>
    <row r="19" spans="2:6" ht="30" customHeight="1" x14ac:dyDescent="0.25">
      <c r="B19" s="2" t="s">
        <v>583</v>
      </c>
      <c r="C19" s="184" t="s">
        <v>169</v>
      </c>
      <c r="D19" s="182"/>
      <c r="E19" s="182"/>
      <c r="F19" s="25"/>
    </row>
    <row r="20" spans="2:6" ht="30" customHeight="1" x14ac:dyDescent="0.25">
      <c r="B20" s="2" t="s">
        <v>584</v>
      </c>
      <c r="C20" s="184" t="s">
        <v>169</v>
      </c>
      <c r="D20" s="182"/>
      <c r="E20" s="182"/>
      <c r="F20" s="25"/>
    </row>
    <row r="21" spans="2:6" ht="30" customHeight="1" x14ac:dyDescent="0.25">
      <c r="B21" s="2" t="s">
        <v>585</v>
      </c>
      <c r="C21" s="184" t="s">
        <v>169</v>
      </c>
      <c r="D21" s="182"/>
      <c r="E21" s="182"/>
      <c r="F21" s="25"/>
    </row>
    <row r="22" spans="2:6" ht="30" customHeight="1" x14ac:dyDescent="0.25">
      <c r="B22" s="205"/>
      <c r="C22" s="184"/>
      <c r="D22" s="182"/>
      <c r="E22" s="182"/>
      <c r="F22" s="250" t="s">
        <v>1324</v>
      </c>
    </row>
    <row r="23" spans="2:6" ht="30" customHeight="1" x14ac:dyDescent="0.25">
      <c r="B23" s="205"/>
      <c r="C23" s="184"/>
      <c r="D23" s="182"/>
      <c r="E23" s="182"/>
      <c r="F23" s="250" t="s">
        <v>1324</v>
      </c>
    </row>
    <row r="24" spans="2:6" ht="30" customHeight="1" x14ac:dyDescent="0.25">
      <c r="B24" s="205"/>
      <c r="C24" s="184"/>
      <c r="D24" s="182"/>
      <c r="E24" s="182"/>
      <c r="F24" s="250" t="s">
        <v>1324</v>
      </c>
    </row>
    <row r="26" spans="2:6" ht="31.5" customHeight="1" x14ac:dyDescent="0.25">
      <c r="B26" s="352" t="s">
        <v>78</v>
      </c>
      <c r="C26" s="352"/>
      <c r="D26" s="352"/>
      <c r="E26" s="352"/>
    </row>
    <row r="27" spans="2:6" ht="21" customHeight="1" thickBot="1" x14ac:dyDescent="0.3">
      <c r="B27" s="63" t="s">
        <v>79</v>
      </c>
      <c r="C27" s="62" t="s">
        <v>74</v>
      </c>
      <c r="D27" s="351" t="s">
        <v>94</v>
      </c>
      <c r="E27" s="351"/>
      <c r="F27" s="63" t="s">
        <v>77</v>
      </c>
    </row>
    <row r="28" spans="2:6" ht="120.75" customHeight="1" thickTop="1" x14ac:dyDescent="0.25">
      <c r="B28" s="2" t="s">
        <v>422</v>
      </c>
      <c r="C28" s="33" t="str">
        <f>IF(SUM($C$11,$C$12,$C$13)&gt;0,SUM($C$11,$C$12,$C$13),"")</f>
        <v/>
      </c>
      <c r="D28" s="346"/>
      <c r="E28" s="346"/>
      <c r="F28" s="2" t="s">
        <v>419</v>
      </c>
    </row>
    <row r="29" spans="2:6" ht="15" customHeight="1" x14ac:dyDescent="0.25">
      <c r="B29" s="348" t="s">
        <v>489</v>
      </c>
      <c r="C29" s="349"/>
      <c r="D29" s="349"/>
      <c r="E29" s="349"/>
      <c r="F29" s="350"/>
    </row>
    <row r="30" spans="2:6" ht="20.25" customHeight="1" x14ac:dyDescent="0.25">
      <c r="B30" s="2" t="s">
        <v>82</v>
      </c>
      <c r="C30" s="255"/>
      <c r="D30" s="346"/>
      <c r="E30" s="346"/>
      <c r="F30" s="25"/>
    </row>
    <row r="31" spans="2:6" ht="20.25" customHeight="1" x14ac:dyDescent="0.25">
      <c r="B31" s="2" t="s">
        <v>83</v>
      </c>
      <c r="C31" s="255"/>
      <c r="D31" s="363"/>
      <c r="E31" s="378"/>
      <c r="F31" s="25"/>
    </row>
    <row r="32" spans="2:6" ht="20.25" customHeight="1" x14ac:dyDescent="0.25">
      <c r="B32" s="2" t="s">
        <v>84</v>
      </c>
      <c r="C32" s="255"/>
      <c r="D32" s="363"/>
      <c r="E32" s="378"/>
      <c r="F32" s="25"/>
    </row>
    <row r="33" spans="2:7" ht="20.25" customHeight="1" x14ac:dyDescent="0.25">
      <c r="B33" s="2" t="s">
        <v>85</v>
      </c>
      <c r="C33" s="255"/>
      <c r="D33" s="363"/>
      <c r="E33" s="378"/>
      <c r="F33" s="25"/>
    </row>
    <row r="34" spans="2:7" ht="20.25" customHeight="1" x14ac:dyDescent="0.25">
      <c r="B34" s="2" t="s">
        <v>86</v>
      </c>
      <c r="C34" s="255"/>
      <c r="D34" s="363"/>
      <c r="E34" s="378"/>
      <c r="F34" s="25"/>
    </row>
    <row r="35" spans="2:7" ht="20.25" customHeight="1" x14ac:dyDescent="0.25">
      <c r="B35" s="2" t="s">
        <v>87</v>
      </c>
      <c r="C35" s="255"/>
      <c r="D35" s="363"/>
      <c r="E35" s="378"/>
      <c r="F35" s="25"/>
    </row>
    <row r="36" spans="2:7" ht="20.25" customHeight="1" x14ac:dyDescent="0.25">
      <c r="B36" s="2" t="s">
        <v>88</v>
      </c>
      <c r="C36" s="255"/>
      <c r="D36" s="363"/>
      <c r="E36" s="378"/>
      <c r="F36" s="25"/>
    </row>
    <row r="37" spans="2:7" ht="20.25" customHeight="1" thickBot="1" x14ac:dyDescent="0.3">
      <c r="B37" s="72" t="s">
        <v>89</v>
      </c>
      <c r="C37" s="256"/>
      <c r="D37" s="363"/>
      <c r="E37" s="378"/>
      <c r="F37" s="25"/>
    </row>
    <row r="38" spans="2:7" ht="20.25" customHeight="1" thickTop="1" x14ac:dyDescent="0.25">
      <c r="B38" s="26" t="s">
        <v>754</v>
      </c>
      <c r="C38" s="202" t="str">
        <f>IF(COUNT($C$30:$C$37)=0,"",SUM($C$30:$C$37))</f>
        <v/>
      </c>
      <c r="D38" s="30"/>
      <c r="E38" s="80"/>
    </row>
    <row r="39" spans="2:7" ht="30" x14ac:dyDescent="0.25">
      <c r="B39" s="2" t="s">
        <v>766</v>
      </c>
      <c r="C39" s="16" t="str">
        <f>IF($C$38=$C$28, "Yes", "No")</f>
        <v>Yes</v>
      </c>
      <c r="D39" s="29"/>
      <c r="E39" s="6"/>
    </row>
    <row r="42" spans="2:7" ht="35.25" customHeight="1" x14ac:dyDescent="0.25">
      <c r="B42" s="296" t="s">
        <v>90</v>
      </c>
      <c r="C42" s="296"/>
      <c r="D42" s="296"/>
      <c r="E42" s="296"/>
      <c r="F42" s="296"/>
    </row>
    <row r="43" spans="2:7" ht="24.95" customHeight="1" thickBot="1" x14ac:dyDescent="0.3">
      <c r="B43" s="343" t="s">
        <v>91</v>
      </c>
      <c r="C43" s="344"/>
      <c r="D43" s="344"/>
      <c r="E43" s="344"/>
      <c r="F43" s="344"/>
      <c r="G43" s="345"/>
    </row>
    <row r="44" spans="2:7" ht="21" customHeight="1" thickTop="1" x14ac:dyDescent="0.25">
      <c r="B44" s="53" t="s">
        <v>73</v>
      </c>
      <c r="C44" s="54" t="s">
        <v>74</v>
      </c>
      <c r="D44" s="53" t="s">
        <v>92</v>
      </c>
      <c r="E44" s="55" t="s">
        <v>93</v>
      </c>
      <c r="F44" s="53" t="s">
        <v>94</v>
      </c>
      <c r="G44" s="53" t="s">
        <v>77</v>
      </c>
    </row>
    <row r="45" spans="2:7" ht="62.25" customHeight="1" x14ac:dyDescent="0.25">
      <c r="B45" s="20" t="s">
        <v>927</v>
      </c>
      <c r="C45" s="257"/>
      <c r="D45" s="305" t="s">
        <v>423</v>
      </c>
      <c r="E45" s="382" t="str">
        <f>(IF(AND($C$45&lt;&gt;"",$C$46&lt;&gt;""),$C$45/$C$46,"Incomplete"))</f>
        <v>Incomplete</v>
      </c>
      <c r="F45" s="309"/>
      <c r="G45" s="305" t="s">
        <v>925</v>
      </c>
    </row>
    <row r="46" spans="2:7" ht="129.75" customHeight="1" thickBot="1" x14ac:dyDescent="0.3">
      <c r="B46" s="20" t="s">
        <v>926</v>
      </c>
      <c r="C46" s="259" t="str">
        <f>IF(ISBLANK($C$10),"",$C$10)</f>
        <v/>
      </c>
      <c r="D46" s="306"/>
      <c r="E46" s="383"/>
      <c r="F46" s="310"/>
      <c r="G46" s="306"/>
    </row>
    <row r="47" spans="2:7" ht="30" customHeight="1" x14ac:dyDescent="0.25">
      <c r="B47" s="20" t="s">
        <v>759</v>
      </c>
      <c r="C47" s="258"/>
      <c r="D47" s="311" t="s">
        <v>587</v>
      </c>
      <c r="E47" s="396" t="str">
        <f>(IF(AND($C$47&lt;&gt;"",$C$48&lt;&gt;""),$C$47/$C$48,"Incomplete"))</f>
        <v>Incomplete</v>
      </c>
      <c r="F47" s="309"/>
      <c r="G47" s="311"/>
    </row>
    <row r="48" spans="2:7" ht="30" customHeight="1" thickBot="1" x14ac:dyDescent="0.3">
      <c r="B48" s="20" t="s">
        <v>760</v>
      </c>
      <c r="C48" s="229"/>
      <c r="D48" s="306"/>
      <c r="E48" s="383"/>
      <c r="F48" s="310"/>
      <c r="G48" s="306"/>
    </row>
    <row r="49" spans="2:7" ht="32.25" customHeight="1" x14ac:dyDescent="0.25">
      <c r="B49" s="22" t="s">
        <v>762</v>
      </c>
      <c r="C49" s="258"/>
      <c r="D49" s="311" t="s">
        <v>588</v>
      </c>
      <c r="E49" s="396" t="str">
        <f>(IF(AND($C$49&lt;&gt;"",$C$50&lt;&gt;""),$C$49/$C$50,"Incomplete"))</f>
        <v>Incomplete</v>
      </c>
      <c r="F49" s="309"/>
      <c r="G49" s="311"/>
    </row>
    <row r="50" spans="2:7" ht="32.25" customHeight="1" thickBot="1" x14ac:dyDescent="0.3">
      <c r="B50" s="21" t="s">
        <v>761</v>
      </c>
      <c r="C50" s="260" t="str">
        <f>IF(COUNT($C$15,$C$17)=0,"",SUM($C$15,$C$17))</f>
        <v/>
      </c>
      <c r="D50" s="306"/>
      <c r="E50" s="383"/>
      <c r="F50" s="310"/>
      <c r="G50" s="306"/>
    </row>
    <row r="51" spans="2:7" ht="30" customHeight="1" x14ac:dyDescent="0.25">
      <c r="B51" s="22" t="s">
        <v>928</v>
      </c>
      <c r="C51" s="258"/>
      <c r="D51" s="311" t="s">
        <v>763</v>
      </c>
      <c r="E51" s="396" t="str">
        <f>(IF(AND($C$51&lt;&gt;"",$C$52&lt;&gt;""),$C$51/$C$52,"Incomplete"))</f>
        <v>Incomplete</v>
      </c>
      <c r="F51" s="309"/>
      <c r="G51" s="311"/>
    </row>
    <row r="52" spans="2:7" ht="30" customHeight="1" thickBot="1" x14ac:dyDescent="0.3">
      <c r="B52" s="21" t="s">
        <v>585</v>
      </c>
      <c r="C52" s="229"/>
      <c r="D52" s="306"/>
      <c r="E52" s="383"/>
      <c r="F52" s="310"/>
      <c r="G52" s="306"/>
    </row>
    <row r="53" spans="2:7" ht="30" customHeight="1" x14ac:dyDescent="0.25">
      <c r="B53" s="22" t="s">
        <v>930</v>
      </c>
      <c r="C53" s="258"/>
      <c r="D53" s="311" t="s">
        <v>589</v>
      </c>
      <c r="E53" s="396" t="str">
        <f>(IF(AND($C$53&lt;&gt;"",$C$54&lt;&gt;""),$C$53/$C$54,"Incomplete"))</f>
        <v>Incomplete</v>
      </c>
      <c r="F53" s="309"/>
      <c r="G53" s="311" t="s">
        <v>738</v>
      </c>
    </row>
    <row r="54" spans="2:7" ht="30" customHeight="1" thickBot="1" x14ac:dyDescent="0.3">
      <c r="B54" s="20" t="s">
        <v>929</v>
      </c>
      <c r="C54" s="229"/>
      <c r="D54" s="306"/>
      <c r="E54" s="383"/>
      <c r="F54" s="310"/>
      <c r="G54" s="306"/>
    </row>
    <row r="55" spans="2:7" ht="30" customHeight="1" x14ac:dyDescent="0.25">
      <c r="B55" s="200"/>
      <c r="C55" s="258"/>
      <c r="D55" s="317"/>
      <c r="E55" s="397" t="str">
        <f>(IF(AND($C$55&lt;&gt;"",$C$56&lt;&gt;""),$C$55/$C$56,"Incomplete"))</f>
        <v>Incomplete</v>
      </c>
      <c r="F55" s="309"/>
      <c r="G55" s="321" t="s">
        <v>1324</v>
      </c>
    </row>
    <row r="56" spans="2:7" ht="30" customHeight="1" thickBot="1" x14ac:dyDescent="0.3">
      <c r="B56" s="201"/>
      <c r="C56" s="229"/>
      <c r="D56" s="318"/>
      <c r="E56" s="398"/>
      <c r="F56" s="310"/>
      <c r="G56" s="322"/>
    </row>
    <row r="57" spans="2:7" ht="30" customHeight="1" x14ac:dyDescent="0.25">
      <c r="B57" s="200"/>
      <c r="C57" s="258"/>
      <c r="D57" s="317"/>
      <c r="E57" s="397" t="str">
        <f>(IF(AND($C$57&lt;&gt;"",$C$58&lt;&gt;""),$C$57/$C$58,"Incomplete"))</f>
        <v>Incomplete</v>
      </c>
      <c r="F57" s="309"/>
      <c r="G57" s="321" t="s">
        <v>1324</v>
      </c>
    </row>
    <row r="58" spans="2:7" ht="30" customHeight="1" thickBot="1" x14ac:dyDescent="0.3">
      <c r="B58" s="201"/>
      <c r="C58" s="229"/>
      <c r="D58" s="318"/>
      <c r="E58" s="398"/>
      <c r="F58" s="310"/>
      <c r="G58" s="322"/>
    </row>
    <row r="59" spans="2:7" ht="30" customHeight="1" x14ac:dyDescent="0.25">
      <c r="B59" s="200"/>
      <c r="C59" s="258"/>
      <c r="D59" s="317"/>
      <c r="E59" s="397" t="str">
        <f>(IF(AND($C$59&lt;&gt;"",$C$60&lt;&gt;""),$C$59/$C$60,"Incomplete"))</f>
        <v>Incomplete</v>
      </c>
      <c r="F59" s="309"/>
      <c r="G59" s="321" t="s">
        <v>1324</v>
      </c>
    </row>
    <row r="60" spans="2:7" ht="30" customHeight="1" thickBot="1" x14ac:dyDescent="0.3">
      <c r="B60" s="201"/>
      <c r="C60" s="229"/>
      <c r="D60" s="318"/>
      <c r="E60" s="398"/>
      <c r="F60" s="310"/>
      <c r="G60" s="322"/>
    </row>
    <row r="62" spans="2:7" ht="41.25" customHeight="1" x14ac:dyDescent="0.25">
      <c r="B62" s="296" t="s">
        <v>97</v>
      </c>
      <c r="C62" s="296"/>
      <c r="D62" s="296"/>
      <c r="E62" s="296"/>
      <c r="F62" s="296"/>
    </row>
    <row r="63" spans="2:7" ht="24.95" customHeight="1" thickBot="1" x14ac:dyDescent="0.3">
      <c r="B63" s="316" t="s">
        <v>98</v>
      </c>
      <c r="C63" s="316"/>
      <c r="D63" s="316"/>
      <c r="E63" s="316"/>
      <c r="F63" s="316"/>
      <c r="G63" s="316"/>
    </row>
    <row r="64" spans="2:7" ht="21" customHeight="1" thickTop="1" thickBot="1" x14ac:dyDescent="0.3">
      <c r="B64" s="49" t="s">
        <v>73</v>
      </c>
      <c r="C64" s="64" t="s">
        <v>74</v>
      </c>
      <c r="D64" s="49" t="s">
        <v>99</v>
      </c>
      <c r="E64" s="65" t="s">
        <v>93</v>
      </c>
      <c r="F64" s="49" t="s">
        <v>94</v>
      </c>
      <c r="G64" s="49" t="s">
        <v>77</v>
      </c>
    </row>
    <row r="65" spans="2:7" ht="31.5" customHeight="1" x14ac:dyDescent="0.25">
      <c r="B65" s="2" t="s">
        <v>961</v>
      </c>
      <c r="C65" s="261" t="str">
        <f>IF(ISBLANK($C$11),"",$C$11)</f>
        <v/>
      </c>
      <c r="D65" s="324" t="s">
        <v>590</v>
      </c>
      <c r="E65" s="397" t="str">
        <f>(IF(AND($C$65&lt;&gt;"",$C$66&lt;&gt;""),$C$65/$C$66,"Incomplete"))</f>
        <v>Incomplete</v>
      </c>
      <c r="F65" s="329"/>
      <c r="G65" s="330"/>
    </row>
    <row r="66" spans="2:7" ht="31.5" customHeight="1" thickBot="1" x14ac:dyDescent="0.3">
      <c r="B66" s="20" t="s">
        <v>960</v>
      </c>
      <c r="C66" s="260" t="str">
        <f>IF(ISBLANK($C$10),"",$C$10)</f>
        <v/>
      </c>
      <c r="D66" s="325"/>
      <c r="E66" s="398"/>
      <c r="F66" s="318"/>
      <c r="G66" s="322"/>
    </row>
    <row r="67" spans="2:7" ht="33" customHeight="1" x14ac:dyDescent="0.25">
      <c r="B67" s="2" t="s">
        <v>962</v>
      </c>
      <c r="C67" s="262" t="str">
        <f>IF(ISBLANK($C$12),"",$C$12)</f>
        <v xml:space="preserve"> </v>
      </c>
      <c r="D67" s="337" t="s">
        <v>591</v>
      </c>
      <c r="E67" s="397" t="str">
        <f>(IF(AND($C$67&lt;&gt;"",$C$68&lt;&gt;""),$C$67/$C$68,"Incomplete"))</f>
        <v>Incomplete</v>
      </c>
      <c r="F67" s="329"/>
      <c r="G67" s="321"/>
    </row>
    <row r="68" spans="2:7" ht="33" customHeight="1" thickBot="1" x14ac:dyDescent="0.3">
      <c r="B68" s="20" t="s">
        <v>960</v>
      </c>
      <c r="C68" s="260" t="str">
        <f>IF(ISBLANK($C$10),"",$C$10)</f>
        <v/>
      </c>
      <c r="D68" s="325"/>
      <c r="E68" s="398"/>
      <c r="F68" s="318"/>
      <c r="G68" s="322"/>
    </row>
    <row r="69" spans="2:7" ht="33" customHeight="1" x14ac:dyDescent="0.25">
      <c r="B69" s="2" t="s">
        <v>963</v>
      </c>
      <c r="C69" s="262" t="str">
        <f>IF(ISBLANK($C$13),"",$C$13)</f>
        <v xml:space="preserve"> </v>
      </c>
      <c r="D69" s="311" t="s">
        <v>592</v>
      </c>
      <c r="E69" s="397" t="str">
        <f>(IF(AND($C$69&lt;&gt;"",$C$70&lt;&gt;""),$C$69/$C$70,"Incomplete"))</f>
        <v>Incomplete</v>
      </c>
      <c r="F69" s="329"/>
      <c r="G69" s="321"/>
    </row>
    <row r="70" spans="2:7" ht="33" customHeight="1" thickBot="1" x14ac:dyDescent="0.3">
      <c r="B70" s="20" t="s">
        <v>960</v>
      </c>
      <c r="C70" s="260" t="str">
        <f>IF(ISBLANK($C$10),"",$C$10)</f>
        <v/>
      </c>
      <c r="D70" s="306"/>
      <c r="E70" s="398"/>
      <c r="F70" s="318"/>
      <c r="G70" s="322"/>
    </row>
    <row r="71" spans="2:7" ht="30" customHeight="1" x14ac:dyDescent="0.25">
      <c r="B71" s="22" t="s">
        <v>964</v>
      </c>
      <c r="C71" s="262"/>
      <c r="D71" s="311" t="s">
        <v>593</v>
      </c>
      <c r="E71" s="397" t="str">
        <f>(IF(AND($C$71&lt;&gt;"",$C$72&lt;&gt;""),$C$71/$C$72,"Incomplete"))</f>
        <v>Incomplete</v>
      </c>
      <c r="F71" s="329"/>
      <c r="G71" s="321"/>
    </row>
    <row r="72" spans="2:7" ht="30" customHeight="1" thickBot="1" x14ac:dyDescent="0.3">
      <c r="B72" s="20" t="s">
        <v>960</v>
      </c>
      <c r="C72" s="260" t="str">
        <f>IF(ISBLANK($C$10),"",$C$10)</f>
        <v/>
      </c>
      <c r="D72" s="306"/>
      <c r="E72" s="398"/>
      <c r="F72" s="318"/>
      <c r="G72" s="322"/>
    </row>
    <row r="73" spans="2:7" ht="30" customHeight="1" x14ac:dyDescent="0.25">
      <c r="B73" s="22" t="s">
        <v>965</v>
      </c>
      <c r="C73" s="262"/>
      <c r="D73" s="311" t="s">
        <v>594</v>
      </c>
      <c r="E73" s="397" t="str">
        <f>(IF(AND($C$73&lt;&gt;"",$C$74&lt;&gt;""),$C$73/$C$74,"Incomplete"))</f>
        <v>Incomplete</v>
      </c>
      <c r="F73" s="329"/>
      <c r="G73" s="321"/>
    </row>
    <row r="74" spans="2:7" ht="34.5" customHeight="1" thickBot="1" x14ac:dyDescent="0.3">
      <c r="B74" s="20" t="s">
        <v>966</v>
      </c>
      <c r="C74" s="260" t="str">
        <f>IF(ISBLANK($C$10),"",$C$10)</f>
        <v/>
      </c>
      <c r="D74" s="306"/>
      <c r="E74" s="398"/>
      <c r="F74" s="318"/>
      <c r="G74" s="322"/>
    </row>
    <row r="75" spans="2:7" ht="30" customHeight="1" x14ac:dyDescent="0.25">
      <c r="B75" s="2" t="s">
        <v>968</v>
      </c>
      <c r="C75" s="262" t="str">
        <f>IF(ISBLANK($C$20),"",$C$20)</f>
        <v xml:space="preserve"> </v>
      </c>
      <c r="D75" s="311" t="s">
        <v>595</v>
      </c>
      <c r="E75" s="397" t="str">
        <f>(IF(AND($C$75&lt;&gt;"",$C$76&lt;&gt;""),$C$75/$C$76,"Incomplete"))</f>
        <v>Incomplete</v>
      </c>
      <c r="F75" s="329"/>
      <c r="G75" s="321"/>
    </row>
    <row r="76" spans="2:7" ht="30" customHeight="1" thickBot="1" x14ac:dyDescent="0.3">
      <c r="B76" s="2" t="s">
        <v>967</v>
      </c>
      <c r="C76" s="260"/>
      <c r="D76" s="306"/>
      <c r="E76" s="398"/>
      <c r="F76" s="318"/>
      <c r="G76" s="322"/>
    </row>
    <row r="77" spans="2:7" ht="92.25" customHeight="1" x14ac:dyDescent="0.25">
      <c r="B77" s="22" t="s">
        <v>969</v>
      </c>
      <c r="C77" s="262"/>
      <c r="D77" s="337" t="s">
        <v>406</v>
      </c>
      <c r="E77" s="397" t="str">
        <f>(IF(AND($C$77&lt;&gt;"",$C$78&lt;&gt;""),$C$77/$C$78,"Incomplete"))</f>
        <v>Incomplete</v>
      </c>
      <c r="F77" s="329"/>
      <c r="G77" s="311" t="s">
        <v>740</v>
      </c>
    </row>
    <row r="78" spans="2:7" ht="92.25" customHeight="1" thickBot="1" x14ac:dyDescent="0.3">
      <c r="B78" s="20" t="s">
        <v>575</v>
      </c>
      <c r="C78" s="260" t="str">
        <f>IF(ISBLANK($C$10),"",$C$10)</f>
        <v/>
      </c>
      <c r="D78" s="325"/>
      <c r="E78" s="398"/>
      <c r="F78" s="318"/>
      <c r="G78" s="322"/>
    </row>
    <row r="79" spans="2:7" ht="36" customHeight="1" thickBot="1" x14ac:dyDescent="0.3">
      <c r="B79" s="22" t="s">
        <v>473</v>
      </c>
      <c r="C79" s="258"/>
      <c r="D79" s="22" t="s">
        <v>473</v>
      </c>
      <c r="E79" s="84" t="s">
        <v>733</v>
      </c>
      <c r="F79" s="199"/>
      <c r="G79" s="75"/>
    </row>
    <row r="80" spans="2:7" ht="30" customHeight="1" x14ac:dyDescent="0.25">
      <c r="B80" s="200"/>
      <c r="C80" s="258"/>
      <c r="D80" s="326"/>
      <c r="E80" s="384" t="str">
        <f>(IF(AND($C$80&lt;&gt;"",$C$81&lt;&gt;""),$C$80/$C$81,"Incomplete"))</f>
        <v>Incomplete</v>
      </c>
      <c r="F80" s="317"/>
      <c r="G80" s="321" t="s">
        <v>1324</v>
      </c>
    </row>
    <row r="81" spans="2:7" ht="30" customHeight="1" thickBot="1" x14ac:dyDescent="0.3">
      <c r="B81" s="201"/>
      <c r="C81" s="229"/>
      <c r="D81" s="327"/>
      <c r="E81" s="385"/>
      <c r="F81" s="318"/>
      <c r="G81" s="322"/>
    </row>
    <row r="82" spans="2:7" ht="30" customHeight="1" x14ac:dyDescent="0.25">
      <c r="B82" s="200"/>
      <c r="C82" s="258"/>
      <c r="D82" s="326"/>
      <c r="E82" s="397" t="str">
        <f>(IF(AND($C$82&lt;&gt;"",$C$83&lt;&gt;""),$C$82/$C$83,"Incomplete"))</f>
        <v>Incomplete</v>
      </c>
      <c r="F82" s="317"/>
      <c r="G82" s="321" t="s">
        <v>1324</v>
      </c>
    </row>
    <row r="83" spans="2:7" ht="30" customHeight="1" thickBot="1" x14ac:dyDescent="0.3">
      <c r="B83" s="201"/>
      <c r="C83" s="229"/>
      <c r="D83" s="327"/>
      <c r="E83" s="398"/>
      <c r="F83" s="318"/>
      <c r="G83" s="322"/>
    </row>
    <row r="84" spans="2:7" ht="30" customHeight="1" x14ac:dyDescent="0.25">
      <c r="B84" s="200"/>
      <c r="C84" s="258"/>
      <c r="D84" s="326"/>
      <c r="E84" s="397" t="str">
        <f>(IF(AND($C$84&lt;&gt;"",$C$85&lt;&gt;""),$C$84/$C$85,"Incomplete"))</f>
        <v>Incomplete</v>
      </c>
      <c r="F84" s="317"/>
      <c r="G84" s="328" t="s">
        <v>1324</v>
      </c>
    </row>
    <row r="85" spans="2:7" ht="30" customHeight="1" thickBot="1" x14ac:dyDescent="0.3">
      <c r="B85" s="201"/>
      <c r="C85" s="229"/>
      <c r="D85" s="327"/>
      <c r="E85" s="398"/>
      <c r="F85" s="318"/>
      <c r="G85" s="322"/>
    </row>
    <row r="87" spans="2:7" ht="56.45" customHeight="1" x14ac:dyDescent="0.25">
      <c r="B87" s="352" t="s">
        <v>917</v>
      </c>
      <c r="C87" s="352"/>
      <c r="D87" s="352"/>
      <c r="E87" s="352"/>
      <c r="F87" s="352"/>
    </row>
    <row r="88" spans="2:7" ht="24.95" customHeight="1" thickBot="1" x14ac:dyDescent="0.3">
      <c r="B88" s="333" t="s">
        <v>100</v>
      </c>
      <c r="C88" s="334"/>
      <c r="D88" s="334"/>
      <c r="E88" s="334"/>
      <c r="F88" s="334"/>
      <c r="G88" s="335"/>
    </row>
    <row r="89" spans="2:7" ht="21" customHeight="1" thickTop="1" x14ac:dyDescent="0.25">
      <c r="B89" s="49" t="s">
        <v>73</v>
      </c>
      <c r="C89" s="353" t="s">
        <v>300</v>
      </c>
      <c r="D89" s="354"/>
      <c r="E89" s="355"/>
      <c r="F89" s="76" t="s">
        <v>94</v>
      </c>
      <c r="G89" s="49" t="s">
        <v>77</v>
      </c>
    </row>
    <row r="90" spans="2:7" ht="69.75" customHeight="1" x14ac:dyDescent="0.25">
      <c r="B90" s="2" t="s">
        <v>261</v>
      </c>
      <c r="C90" s="386"/>
      <c r="D90" s="387"/>
      <c r="E90" s="388"/>
      <c r="F90" s="182"/>
      <c r="G90" s="143" t="s">
        <v>918</v>
      </c>
    </row>
    <row r="91" spans="2:7" ht="66.75" customHeight="1" x14ac:dyDescent="0.25">
      <c r="B91" s="2" t="s">
        <v>262</v>
      </c>
      <c r="C91" s="386"/>
      <c r="D91" s="387"/>
      <c r="E91" s="388"/>
      <c r="F91" s="182"/>
      <c r="G91" s="143" t="s">
        <v>918</v>
      </c>
    </row>
  </sheetData>
  <sheetProtection algorithmName="SHA-512" hashValue="XIHjcQjm8DSQ6Niq4SHtWhzsfNOgYNss2SOvuNfYGNMPltIBEZQcewdIz2S0RxKWwaXn7OFPoM/ED60x/kcEDQ==" saltValue="PvYw/xLoni99M8F7vgi7kA==" spinCount="100000" sheet="1" objects="1" scenarios="1"/>
  <mergeCells count="97">
    <mergeCell ref="B87:F87"/>
    <mergeCell ref="F73:F74"/>
    <mergeCell ref="F80:F81"/>
    <mergeCell ref="C91:E91"/>
    <mergeCell ref="C90:E90"/>
    <mergeCell ref="E77:E78"/>
    <mergeCell ref="F77:F78"/>
    <mergeCell ref="E75:E76"/>
    <mergeCell ref="F75:F76"/>
    <mergeCell ref="D75:D76"/>
    <mergeCell ref="F51:F52"/>
    <mergeCell ref="D49:D50"/>
    <mergeCell ref="E49:E50"/>
    <mergeCell ref="F49:F50"/>
    <mergeCell ref="D73:D74"/>
    <mergeCell ref="F69:F70"/>
    <mergeCell ref="E73:E74"/>
    <mergeCell ref="E69:E70"/>
    <mergeCell ref="B63:G63"/>
    <mergeCell ref="D55:D56"/>
    <mergeCell ref="G73:G74"/>
    <mergeCell ref="D65:D66"/>
    <mergeCell ref="E65:E66"/>
    <mergeCell ref="F65:F66"/>
    <mergeCell ref="G65:G66"/>
    <mergeCell ref="D67:D68"/>
    <mergeCell ref="G75:G76"/>
    <mergeCell ref="B88:G88"/>
    <mergeCell ref="C89:E89"/>
    <mergeCell ref="G77:G78"/>
    <mergeCell ref="G82:G83"/>
    <mergeCell ref="D84:D85"/>
    <mergeCell ref="E84:E85"/>
    <mergeCell ref="F84:F85"/>
    <mergeCell ref="G84:G85"/>
    <mergeCell ref="D82:D83"/>
    <mergeCell ref="E82:E83"/>
    <mergeCell ref="F82:F83"/>
    <mergeCell ref="G80:G81"/>
    <mergeCell ref="D80:D81"/>
    <mergeCell ref="E80:E81"/>
    <mergeCell ref="D77:D78"/>
    <mergeCell ref="E67:E68"/>
    <mergeCell ref="F67:F68"/>
    <mergeCell ref="G67:G68"/>
    <mergeCell ref="G69:G70"/>
    <mergeCell ref="D71:D72"/>
    <mergeCell ref="E71:E72"/>
    <mergeCell ref="F71:F72"/>
    <mergeCell ref="G71:G72"/>
    <mergeCell ref="D69:D70"/>
    <mergeCell ref="E55:E56"/>
    <mergeCell ref="F55:F56"/>
    <mergeCell ref="G55:G56"/>
    <mergeCell ref="D57:D58"/>
    <mergeCell ref="E57:E58"/>
    <mergeCell ref="F57:F58"/>
    <mergeCell ref="G57:G58"/>
    <mergeCell ref="D59:D60"/>
    <mergeCell ref="E59:E60"/>
    <mergeCell ref="F59:F60"/>
    <mergeCell ref="G59:G60"/>
    <mergeCell ref="B62:F62"/>
    <mergeCell ref="D45:D46"/>
    <mergeCell ref="E45:E46"/>
    <mergeCell ref="F45:F46"/>
    <mergeCell ref="G45:G46"/>
    <mergeCell ref="D53:D54"/>
    <mergeCell ref="E53:E54"/>
    <mergeCell ref="F53:F54"/>
    <mergeCell ref="G53:G54"/>
    <mergeCell ref="D51:D52"/>
    <mergeCell ref="E51:E52"/>
    <mergeCell ref="D47:D48"/>
    <mergeCell ref="E47:E48"/>
    <mergeCell ref="F47:F48"/>
    <mergeCell ref="G47:G48"/>
    <mergeCell ref="G51:G52"/>
    <mergeCell ref="G49:G50"/>
    <mergeCell ref="D37:E37"/>
    <mergeCell ref="B42:F42"/>
    <mergeCell ref="B43:G43"/>
    <mergeCell ref="D28:E28"/>
    <mergeCell ref="D30:E30"/>
    <mergeCell ref="D31:E31"/>
    <mergeCell ref="D32:E32"/>
    <mergeCell ref="D33:E33"/>
    <mergeCell ref="B29:F29"/>
    <mergeCell ref="B2:G2"/>
    <mergeCell ref="D34:E34"/>
    <mergeCell ref="D35:E35"/>
    <mergeCell ref="D36:E36"/>
    <mergeCell ref="B4:B5"/>
    <mergeCell ref="B7:E7"/>
    <mergeCell ref="B8:F8"/>
    <mergeCell ref="B26:E26"/>
    <mergeCell ref="D27:E27"/>
  </mergeCells>
  <conditionalFormatting sqref="C39">
    <cfRule type="containsText" dxfId="3" priority="1" operator="containsText" text="No">
      <formula>NOT(ISERROR(SEARCH("No",C39)))</formula>
    </cfRule>
    <cfRule type="containsText" dxfId="2" priority="2" operator="containsText" text="Yes">
      <formula>NOT(ISERROR(SEARCH("Yes",C39)))</formula>
    </cfRule>
  </conditionalFormatting>
  <dataValidations count="1">
    <dataValidation type="date" allowBlank="1" showInputMessage="1" showErrorMessage="1" sqref="D4:D5" xr:uid="{9C609594-4D9D-466D-8339-5C06446DAFE8}">
      <formula1>44562</formula1>
      <formula2>50771</formula2>
    </dataValidation>
  </dataValidations>
  <hyperlinks>
    <hyperlink ref="G90" r:id="rId1" xr:uid="{4C871138-1A45-4D61-A939-9BD175CC1DF4}"/>
    <hyperlink ref="G91" r:id="rId2" xr:uid="{B53D23E6-D877-4E71-97C0-ED651722106A}"/>
  </hyperlinks>
  <pageMargins left="0.7" right="0.7" top="0.75" bottom="0.75" header="0.3" footer="0.3"/>
  <pageSetup orientation="portrait" r:id="rId3"/>
  <ignoredErrors>
    <ignoredError sqref="C67:C69"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D54FC69D-C920-49CF-84EA-6F6FAC05F7E8}">
          <x14:formula1>
            <xm:f>Lists!$B$2:$B$3</xm:f>
          </x14:formula1>
          <xm:sqref>D10:D24</xm:sqref>
        </x14:dataValidation>
        <x14:dataValidation type="list" allowBlank="1" showInputMessage="1" showErrorMessage="1" xr:uid="{02C05317-3AB8-41AE-8BD0-AC86B18D1982}">
          <x14:formula1>
            <xm:f>Lists!$E$2:$E$3</xm:f>
          </x14:formula1>
          <xm:sqref>C90:E91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99325-E4DB-4A44-A045-D81E3CB4C1D9}">
  <sheetPr codeName="Sheet16">
    <tabColor rgb="FFBB3C21"/>
  </sheetPr>
  <dimension ref="B2:G99"/>
  <sheetViews>
    <sheetView zoomScaleNormal="100" workbookViewId="0">
      <selection activeCell="C13" sqref="C13"/>
    </sheetView>
  </sheetViews>
  <sheetFormatPr defaultColWidth="9.140625" defaultRowHeight="15" x14ac:dyDescent="0.25"/>
  <cols>
    <col min="1" max="1" width="3.5703125" style="11" customWidth="1"/>
    <col min="2" max="2" width="56.7109375" style="27" customWidth="1"/>
    <col min="3" max="3" width="13.7109375" style="7" customWidth="1"/>
    <col min="4" max="4" width="29.7109375" style="34" customWidth="1"/>
    <col min="5" max="5" width="40.7109375" style="7" customWidth="1"/>
    <col min="6" max="7" width="60.7109375" style="34" customWidth="1"/>
    <col min="8" max="16384" width="9.140625" style="11"/>
  </cols>
  <sheetData>
    <row r="2" spans="2:7" ht="29.25" thickBot="1" x14ac:dyDescent="0.3">
      <c r="B2" s="400" t="s">
        <v>596</v>
      </c>
      <c r="C2" s="400"/>
      <c r="D2" s="400"/>
      <c r="E2" s="400"/>
      <c r="F2" s="400"/>
      <c r="G2" s="400"/>
    </row>
    <row r="3" spans="2:7" ht="29.25" thickTop="1" x14ac:dyDescent="0.25">
      <c r="B3" s="10"/>
      <c r="C3" s="32"/>
      <c r="D3" s="10"/>
      <c r="E3" s="32"/>
      <c r="G3" s="27"/>
    </row>
    <row r="4" spans="2:7" ht="17.25" customHeight="1" x14ac:dyDescent="0.25">
      <c r="B4" s="294" t="s">
        <v>68</v>
      </c>
      <c r="C4" s="9" t="s">
        <v>69</v>
      </c>
      <c r="D4" s="180">
        <v>44743</v>
      </c>
      <c r="E4" s="32"/>
      <c r="G4" s="27"/>
    </row>
    <row r="5" spans="2:7" ht="17.25" customHeight="1" x14ac:dyDescent="0.25">
      <c r="B5" s="295"/>
      <c r="C5" s="9" t="s">
        <v>70</v>
      </c>
      <c r="D5" s="180">
        <v>45107</v>
      </c>
      <c r="E5" s="32"/>
      <c r="G5" s="27"/>
    </row>
    <row r="6" spans="2:7" ht="28.5" x14ac:dyDescent="0.25">
      <c r="B6" s="10"/>
      <c r="G6" s="27"/>
    </row>
    <row r="7" spans="2:7" s="34" customFormat="1" ht="61.5" customHeight="1" x14ac:dyDescent="0.25">
      <c r="B7" s="296" t="s">
        <v>71</v>
      </c>
      <c r="C7" s="296"/>
      <c r="D7" s="292"/>
      <c r="E7" s="296"/>
    </row>
    <row r="8" spans="2:7" ht="24.95" customHeight="1" thickBot="1" x14ac:dyDescent="0.3">
      <c r="B8" s="297" t="s">
        <v>72</v>
      </c>
      <c r="C8" s="298"/>
      <c r="D8" s="298"/>
      <c r="E8" s="298"/>
      <c r="F8" s="299"/>
    </row>
    <row r="9" spans="2:7" ht="21" customHeight="1" thickTop="1" x14ac:dyDescent="0.25">
      <c r="B9" s="71" t="s">
        <v>73</v>
      </c>
      <c r="C9" s="57" t="s">
        <v>74</v>
      </c>
      <c r="D9" s="58" t="s">
        <v>75</v>
      </c>
      <c r="E9" s="59" t="s">
        <v>94</v>
      </c>
      <c r="F9" s="60" t="s">
        <v>77</v>
      </c>
    </row>
    <row r="10" spans="2:7" ht="126" customHeight="1" x14ac:dyDescent="0.25">
      <c r="B10" s="20" t="s">
        <v>970</v>
      </c>
      <c r="C10" s="263"/>
      <c r="D10" s="182"/>
      <c r="E10" s="183"/>
      <c r="F10" s="2" t="s">
        <v>419</v>
      </c>
    </row>
    <row r="11" spans="2:7" ht="30" customHeight="1" x14ac:dyDescent="0.25">
      <c r="B11" s="2" t="s">
        <v>597</v>
      </c>
      <c r="C11" s="263"/>
      <c r="D11" s="182"/>
      <c r="E11" s="182"/>
      <c r="F11" s="25"/>
    </row>
    <row r="12" spans="2:7" ht="30" customHeight="1" x14ac:dyDescent="0.25">
      <c r="B12" s="2" t="s">
        <v>598</v>
      </c>
      <c r="C12" s="263"/>
      <c r="D12" s="182"/>
      <c r="E12" s="182"/>
      <c r="F12" s="25"/>
    </row>
    <row r="13" spans="2:7" ht="30" customHeight="1" x14ac:dyDescent="0.25">
      <c r="B13" s="2" t="s">
        <v>599</v>
      </c>
      <c r="C13" s="263"/>
      <c r="D13" s="182"/>
      <c r="E13" s="182"/>
      <c r="F13" s="25"/>
    </row>
    <row r="14" spans="2:7" ht="30" customHeight="1" x14ac:dyDescent="0.25">
      <c r="B14" s="2" t="s">
        <v>600</v>
      </c>
      <c r="C14" s="263"/>
      <c r="D14" s="182"/>
      <c r="E14" s="182"/>
      <c r="F14" s="25"/>
    </row>
    <row r="15" spans="2:7" ht="30" customHeight="1" x14ac:dyDescent="0.25">
      <c r="B15" s="2" t="s">
        <v>601</v>
      </c>
      <c r="C15" s="263"/>
      <c r="D15" s="182"/>
      <c r="E15" s="182"/>
      <c r="F15" s="25"/>
    </row>
    <row r="16" spans="2:7" ht="30" customHeight="1" x14ac:dyDescent="0.25">
      <c r="B16" s="2" t="s">
        <v>602</v>
      </c>
      <c r="C16" s="263"/>
      <c r="D16" s="182"/>
      <c r="E16" s="183"/>
      <c r="F16" s="25"/>
    </row>
    <row r="17" spans="2:6" ht="33.75" customHeight="1" x14ac:dyDescent="0.25">
      <c r="B17" s="2" t="s">
        <v>112</v>
      </c>
      <c r="C17" s="263"/>
      <c r="D17" s="182"/>
      <c r="E17" s="183"/>
      <c r="F17" s="25"/>
    </row>
    <row r="18" spans="2:6" ht="49.5" customHeight="1" x14ac:dyDescent="0.25">
      <c r="B18" s="2" t="s">
        <v>109</v>
      </c>
      <c r="C18" s="263"/>
      <c r="D18" s="182"/>
      <c r="E18" s="183"/>
      <c r="F18" s="25"/>
    </row>
    <row r="19" spans="2:6" ht="50.25" customHeight="1" x14ac:dyDescent="0.25">
      <c r="B19" s="2" t="s">
        <v>428</v>
      </c>
      <c r="C19" s="263"/>
      <c r="D19" s="182"/>
      <c r="E19" s="183"/>
      <c r="F19" s="25"/>
    </row>
    <row r="20" spans="2:6" ht="30" customHeight="1" x14ac:dyDescent="0.25">
      <c r="B20" s="2" t="s">
        <v>105</v>
      </c>
      <c r="C20" s="263"/>
      <c r="D20" s="182"/>
      <c r="E20" s="183"/>
      <c r="F20" s="25"/>
    </row>
    <row r="21" spans="2:6" ht="30" customHeight="1" x14ac:dyDescent="0.25">
      <c r="B21" s="2" t="s">
        <v>133</v>
      </c>
      <c r="C21" s="263"/>
      <c r="D21" s="182"/>
      <c r="E21" s="183"/>
      <c r="F21" s="25"/>
    </row>
    <row r="22" spans="2:6" ht="30" customHeight="1" x14ac:dyDescent="0.25">
      <c r="B22" s="2" t="s">
        <v>555</v>
      </c>
      <c r="C22" s="263"/>
      <c r="D22" s="182"/>
      <c r="E22" s="182"/>
      <c r="F22" s="25"/>
    </row>
    <row r="23" spans="2:6" ht="50.25" customHeight="1" x14ac:dyDescent="0.25">
      <c r="B23" s="2" t="s">
        <v>556</v>
      </c>
      <c r="C23" s="263"/>
      <c r="D23" s="182"/>
      <c r="E23" s="182"/>
      <c r="F23" s="25"/>
    </row>
    <row r="24" spans="2:6" ht="30" customHeight="1" x14ac:dyDescent="0.25">
      <c r="B24" s="2" t="s">
        <v>557</v>
      </c>
      <c r="C24" s="263"/>
      <c r="D24" s="182"/>
      <c r="E24" s="182"/>
      <c r="F24" s="25"/>
    </row>
    <row r="25" spans="2:6" ht="30" customHeight="1" x14ac:dyDescent="0.25">
      <c r="B25" s="2" t="s">
        <v>558</v>
      </c>
      <c r="C25" s="263"/>
      <c r="D25" s="182"/>
      <c r="E25" s="182"/>
      <c r="F25" s="25"/>
    </row>
    <row r="26" spans="2:6" ht="30" customHeight="1" x14ac:dyDescent="0.25">
      <c r="B26" s="2" t="s">
        <v>559</v>
      </c>
      <c r="C26" s="263"/>
      <c r="D26" s="182"/>
      <c r="E26" s="182"/>
      <c r="F26" s="25"/>
    </row>
    <row r="27" spans="2:6" ht="30" customHeight="1" x14ac:dyDescent="0.25">
      <c r="B27" s="2" t="s">
        <v>33</v>
      </c>
      <c r="C27" s="263"/>
      <c r="D27" s="182"/>
      <c r="E27" s="182"/>
      <c r="F27" s="25" t="s">
        <v>738</v>
      </c>
    </row>
    <row r="28" spans="2:6" ht="30" customHeight="1" x14ac:dyDescent="0.25">
      <c r="B28" s="205"/>
      <c r="C28" s="263"/>
      <c r="D28" s="182"/>
      <c r="E28" s="182"/>
      <c r="F28" s="250" t="s">
        <v>1324</v>
      </c>
    </row>
    <row r="29" spans="2:6" ht="30" customHeight="1" x14ac:dyDescent="0.25">
      <c r="B29" s="205"/>
      <c r="C29" s="263"/>
      <c r="D29" s="182"/>
      <c r="E29" s="182"/>
      <c r="F29" s="250" t="s">
        <v>1324</v>
      </c>
    </row>
    <row r="30" spans="2:6" ht="30" customHeight="1" x14ac:dyDescent="0.25">
      <c r="B30" s="205"/>
      <c r="C30" s="263"/>
      <c r="D30" s="182"/>
      <c r="E30" s="182"/>
      <c r="F30" s="250" t="s">
        <v>1324</v>
      </c>
    </row>
    <row r="32" spans="2:6" ht="33" customHeight="1" x14ac:dyDescent="0.25">
      <c r="B32" s="352" t="s">
        <v>972</v>
      </c>
      <c r="C32" s="352"/>
      <c r="D32" s="352"/>
      <c r="E32" s="352"/>
    </row>
    <row r="33" spans="2:6" ht="21" customHeight="1" thickBot="1" x14ac:dyDescent="0.3">
      <c r="B33" s="63" t="s">
        <v>79</v>
      </c>
      <c r="C33" s="62" t="s">
        <v>74</v>
      </c>
      <c r="D33" s="351" t="s">
        <v>94</v>
      </c>
      <c r="E33" s="351"/>
      <c r="F33" s="63" t="s">
        <v>77</v>
      </c>
    </row>
    <row r="34" spans="2:6" ht="126" customHeight="1" thickTop="1" x14ac:dyDescent="0.25">
      <c r="B34" s="2" t="s">
        <v>970</v>
      </c>
      <c r="C34" s="33" t="str">
        <f>IF(ISBLANK($C$10),"",$C$10)</f>
        <v/>
      </c>
      <c r="D34" s="346"/>
      <c r="E34" s="346"/>
      <c r="F34" s="2" t="s">
        <v>419</v>
      </c>
    </row>
    <row r="35" spans="2:6" ht="15" customHeight="1" x14ac:dyDescent="0.25">
      <c r="B35" s="348" t="s">
        <v>971</v>
      </c>
      <c r="C35" s="349"/>
      <c r="D35" s="349"/>
      <c r="E35" s="349"/>
      <c r="F35" s="350"/>
    </row>
    <row r="36" spans="2:6" ht="20.25" customHeight="1" x14ac:dyDescent="0.25">
      <c r="B36" s="2" t="s">
        <v>82</v>
      </c>
      <c r="C36" s="255"/>
      <c r="D36" s="346"/>
      <c r="E36" s="346"/>
      <c r="F36" s="25"/>
    </row>
    <row r="37" spans="2:6" ht="20.25" customHeight="1" x14ac:dyDescent="0.25">
      <c r="B37" s="2" t="s">
        <v>83</v>
      </c>
      <c r="C37" s="255"/>
      <c r="D37" s="363"/>
      <c r="E37" s="378"/>
      <c r="F37" s="25"/>
    </row>
    <row r="38" spans="2:6" ht="20.25" customHeight="1" x14ac:dyDescent="0.25">
      <c r="B38" s="2" t="s">
        <v>84</v>
      </c>
      <c r="C38" s="255"/>
      <c r="D38" s="363"/>
      <c r="E38" s="378"/>
      <c r="F38" s="25"/>
    </row>
    <row r="39" spans="2:6" ht="20.25" customHeight="1" x14ac:dyDescent="0.25">
      <c r="B39" s="2" t="s">
        <v>85</v>
      </c>
      <c r="C39" s="255"/>
      <c r="D39" s="363"/>
      <c r="E39" s="378"/>
      <c r="F39" s="25"/>
    </row>
    <row r="40" spans="2:6" ht="20.25" customHeight="1" x14ac:dyDescent="0.25">
      <c r="B40" s="2" t="s">
        <v>86</v>
      </c>
      <c r="C40" s="255"/>
      <c r="D40" s="363"/>
      <c r="E40" s="378"/>
      <c r="F40" s="25"/>
    </row>
    <row r="41" spans="2:6" ht="20.25" customHeight="1" x14ac:dyDescent="0.25">
      <c r="B41" s="2" t="s">
        <v>87</v>
      </c>
      <c r="C41" s="255"/>
      <c r="D41" s="363"/>
      <c r="E41" s="378"/>
      <c r="F41" s="25"/>
    </row>
    <row r="42" spans="2:6" ht="20.25" customHeight="1" x14ac:dyDescent="0.25">
      <c r="B42" s="2" t="s">
        <v>88</v>
      </c>
      <c r="C42" s="255"/>
      <c r="D42" s="363"/>
      <c r="E42" s="378"/>
      <c r="F42" s="25"/>
    </row>
    <row r="43" spans="2:6" ht="20.25" customHeight="1" thickBot="1" x14ac:dyDescent="0.3">
      <c r="B43" s="72" t="s">
        <v>89</v>
      </c>
      <c r="C43" s="256"/>
      <c r="D43" s="363"/>
      <c r="E43" s="378"/>
      <c r="F43" s="25"/>
    </row>
    <row r="44" spans="2:6" ht="20.25" customHeight="1" thickTop="1" x14ac:dyDescent="0.25">
      <c r="B44" s="26" t="s">
        <v>754</v>
      </c>
      <c r="C44" s="202" t="str">
        <f>IF(COUNT($C$36:$C$43)=0,"",SUM($C$36:$C$43))</f>
        <v/>
      </c>
      <c r="D44" s="30"/>
      <c r="E44" s="80"/>
    </row>
    <row r="45" spans="2:6" ht="30" customHeight="1" x14ac:dyDescent="0.25">
      <c r="B45" s="2" t="s">
        <v>774</v>
      </c>
      <c r="C45" s="16" t="str">
        <f>IF($C$44=$C$34, "Yes", "No")</f>
        <v>Yes</v>
      </c>
      <c r="D45" s="29"/>
      <c r="E45" s="6"/>
    </row>
    <row r="48" spans="2:6" ht="35.25" customHeight="1" x14ac:dyDescent="0.25">
      <c r="B48" s="296" t="s">
        <v>90</v>
      </c>
      <c r="C48" s="296"/>
      <c r="D48" s="296"/>
      <c r="E48" s="296"/>
      <c r="F48" s="296"/>
    </row>
    <row r="49" spans="2:7" ht="24.95" customHeight="1" thickBot="1" x14ac:dyDescent="0.3">
      <c r="B49" s="343" t="s">
        <v>91</v>
      </c>
      <c r="C49" s="344"/>
      <c r="D49" s="344"/>
      <c r="E49" s="344"/>
      <c r="F49" s="344"/>
      <c r="G49" s="345"/>
    </row>
    <row r="50" spans="2:7" ht="21" customHeight="1" thickTop="1" x14ac:dyDescent="0.25">
      <c r="B50" s="53" t="s">
        <v>73</v>
      </c>
      <c r="C50" s="54" t="s">
        <v>74</v>
      </c>
      <c r="D50" s="53" t="s">
        <v>92</v>
      </c>
      <c r="E50" s="55" t="s">
        <v>93</v>
      </c>
      <c r="F50" s="53" t="s">
        <v>94</v>
      </c>
      <c r="G50" s="53" t="s">
        <v>77</v>
      </c>
    </row>
    <row r="51" spans="2:7" ht="65.25" customHeight="1" x14ac:dyDescent="0.25">
      <c r="B51" s="2" t="s">
        <v>973</v>
      </c>
      <c r="C51" s="261"/>
      <c r="D51" s="305" t="s">
        <v>116</v>
      </c>
      <c r="E51" s="382" t="str">
        <f>(IF(AND($C$51&lt;&gt;"",$C$52&lt;&gt;""),$C$51/$C$52,"Incomplete"))</f>
        <v>Incomplete</v>
      </c>
      <c r="F51" s="309"/>
      <c r="G51" s="305" t="s">
        <v>419</v>
      </c>
    </row>
    <row r="52" spans="2:7" ht="65.25" customHeight="1" thickBot="1" x14ac:dyDescent="0.3">
      <c r="B52" s="21" t="s">
        <v>970</v>
      </c>
      <c r="C52" s="259" t="str">
        <f>IF(ISBLANK($C$10),"",$C$10)</f>
        <v/>
      </c>
      <c r="D52" s="306"/>
      <c r="E52" s="383"/>
      <c r="F52" s="310"/>
      <c r="G52" s="306"/>
    </row>
    <row r="53" spans="2:7" ht="30" customHeight="1" x14ac:dyDescent="0.25">
      <c r="B53" s="2" t="s">
        <v>974</v>
      </c>
      <c r="C53" s="262" t="str">
        <f>IF(ISBLANK($C$12),"",$C$12)</f>
        <v/>
      </c>
      <c r="D53" s="311" t="s">
        <v>603</v>
      </c>
      <c r="E53" s="396" t="str">
        <f>(IF(AND($C$53&lt;&gt;"",$C$54&lt;&gt;""),$C$53/$C$54,"Incomplete"))</f>
        <v>Incomplete</v>
      </c>
      <c r="F53" s="309"/>
      <c r="G53" s="311"/>
    </row>
    <row r="54" spans="2:7" ht="30" customHeight="1" thickBot="1" x14ac:dyDescent="0.3">
      <c r="B54" s="2" t="s">
        <v>970</v>
      </c>
      <c r="C54" s="260"/>
      <c r="D54" s="306"/>
      <c r="E54" s="383"/>
      <c r="F54" s="310"/>
      <c r="G54" s="306"/>
    </row>
    <row r="55" spans="2:7" ht="30" customHeight="1" x14ac:dyDescent="0.25">
      <c r="B55" s="22" t="s">
        <v>599</v>
      </c>
      <c r="C55" s="262" t="str">
        <f>IF(ISBLANK($C$13),"",$C$13)</f>
        <v/>
      </c>
      <c r="D55" s="311" t="s">
        <v>604</v>
      </c>
      <c r="E55" s="396" t="str">
        <f>(IF(AND($C$55&lt;&gt;"",$C$56&lt;&gt;""),$C$55/$C$56,"Incomplete"))</f>
        <v>Incomplete</v>
      </c>
      <c r="F55" s="309"/>
      <c r="G55" s="311"/>
    </row>
    <row r="56" spans="2:7" ht="30" customHeight="1" thickBot="1" x14ac:dyDescent="0.3">
      <c r="B56" s="21" t="s">
        <v>764</v>
      </c>
      <c r="C56" s="260"/>
      <c r="D56" s="306"/>
      <c r="E56" s="383"/>
      <c r="F56" s="310"/>
      <c r="G56" s="306"/>
    </row>
    <row r="57" spans="2:7" ht="30" customHeight="1" x14ac:dyDescent="0.25">
      <c r="B57" s="22" t="s">
        <v>600</v>
      </c>
      <c r="C57" s="262" t="str">
        <f>IF(ISBLANK($C$14),"",$C$14)</f>
        <v/>
      </c>
      <c r="D57" s="311" t="s">
        <v>605</v>
      </c>
      <c r="E57" s="396" t="str">
        <f>(IF(AND($C$57&lt;&gt;"",$C$58&lt;&gt;""),$C$57/$C$58,"Incomplete"))</f>
        <v>Incomplete</v>
      </c>
      <c r="F57" s="309"/>
      <c r="G57" s="311"/>
    </row>
    <row r="58" spans="2:7" ht="30" customHeight="1" thickBot="1" x14ac:dyDescent="0.3">
      <c r="B58" s="21" t="s">
        <v>765</v>
      </c>
      <c r="C58" s="260"/>
      <c r="D58" s="306"/>
      <c r="E58" s="383"/>
      <c r="F58" s="310"/>
      <c r="G58" s="306"/>
    </row>
    <row r="59" spans="2:7" ht="75" customHeight="1" x14ac:dyDescent="0.25">
      <c r="B59" s="22" t="s">
        <v>33</v>
      </c>
      <c r="C59" s="262" t="str">
        <f>IF(ISBLANK($C$27),"",$C$27)</f>
        <v/>
      </c>
      <c r="D59" s="311" t="s">
        <v>432</v>
      </c>
      <c r="E59" s="396" t="str">
        <f>(IF(AND($C$59&lt;&gt;"",$C$60&lt;&gt;""),$C$59/$C$60,"Incomplete"))</f>
        <v>Incomplete</v>
      </c>
      <c r="F59" s="309"/>
      <c r="G59" s="311" t="s">
        <v>788</v>
      </c>
    </row>
    <row r="60" spans="2:7" ht="75" customHeight="1" thickBot="1" x14ac:dyDescent="0.3">
      <c r="B60" s="21" t="s">
        <v>970</v>
      </c>
      <c r="C60" s="260" t="str">
        <f>IF(ISBLANK($C$10),"",$C$10)</f>
        <v/>
      </c>
      <c r="D60" s="306"/>
      <c r="E60" s="383"/>
      <c r="F60" s="310"/>
      <c r="G60" s="306"/>
    </row>
    <row r="61" spans="2:7" ht="30" customHeight="1" x14ac:dyDescent="0.25">
      <c r="B61" s="200"/>
      <c r="C61" s="258"/>
      <c r="D61" s="317"/>
      <c r="E61" s="384" t="str">
        <f>(IF(AND($C$61&lt;&gt;"",$C$62&lt;&gt;""),$C$61/$C$62,"Incomplete"))</f>
        <v>Incomplete</v>
      </c>
      <c r="F61" s="309"/>
      <c r="G61" s="321" t="s">
        <v>1324</v>
      </c>
    </row>
    <row r="62" spans="2:7" ht="30" customHeight="1" thickBot="1" x14ac:dyDescent="0.3">
      <c r="B62" s="201"/>
      <c r="C62" s="229"/>
      <c r="D62" s="318"/>
      <c r="E62" s="385"/>
      <c r="F62" s="310"/>
      <c r="G62" s="322"/>
    </row>
    <row r="63" spans="2:7" ht="30" customHeight="1" x14ac:dyDescent="0.25">
      <c r="B63" s="200"/>
      <c r="C63" s="258"/>
      <c r="D63" s="317"/>
      <c r="E63" s="384" t="str">
        <f>(IF(AND($C$63&lt;&gt;"",$C$64&lt;&gt;""),$C$63/$C$64,"Incomplete"))</f>
        <v>Incomplete</v>
      </c>
      <c r="F63" s="309"/>
      <c r="G63" s="321" t="s">
        <v>1324</v>
      </c>
    </row>
    <row r="64" spans="2:7" ht="30" customHeight="1" thickBot="1" x14ac:dyDescent="0.3">
      <c r="B64" s="201"/>
      <c r="C64" s="229"/>
      <c r="D64" s="318"/>
      <c r="E64" s="385"/>
      <c r="F64" s="310"/>
      <c r="G64" s="322"/>
    </row>
    <row r="65" spans="2:7" ht="30" customHeight="1" x14ac:dyDescent="0.25">
      <c r="B65" s="200"/>
      <c r="C65" s="258"/>
      <c r="D65" s="317"/>
      <c r="E65" s="384" t="str">
        <f>(IF(AND($C$65&lt;&gt;"",$C$66&lt;&gt;""),$C$65/$C$66,"Incomplete"))</f>
        <v>Incomplete</v>
      </c>
      <c r="F65" s="309"/>
      <c r="G65" s="321" t="s">
        <v>1324</v>
      </c>
    </row>
    <row r="66" spans="2:7" ht="30" customHeight="1" thickBot="1" x14ac:dyDescent="0.3">
      <c r="B66" s="201"/>
      <c r="C66" s="229"/>
      <c r="D66" s="318"/>
      <c r="E66" s="385"/>
      <c r="F66" s="310"/>
      <c r="G66" s="322"/>
    </row>
    <row r="68" spans="2:7" ht="41.25" customHeight="1" x14ac:dyDescent="0.25">
      <c r="B68" s="296" t="s">
        <v>97</v>
      </c>
      <c r="C68" s="296"/>
      <c r="D68" s="296"/>
      <c r="E68" s="296"/>
      <c r="F68" s="296"/>
    </row>
    <row r="69" spans="2:7" ht="24.95" customHeight="1" thickBot="1" x14ac:dyDescent="0.3">
      <c r="B69" s="316" t="s">
        <v>98</v>
      </c>
      <c r="C69" s="316"/>
      <c r="D69" s="316"/>
      <c r="E69" s="316"/>
      <c r="F69" s="316"/>
      <c r="G69" s="316"/>
    </row>
    <row r="70" spans="2:7" ht="21" customHeight="1" thickTop="1" x14ac:dyDescent="0.25">
      <c r="B70" s="49" t="s">
        <v>73</v>
      </c>
      <c r="C70" s="64" t="s">
        <v>74</v>
      </c>
      <c r="D70" s="49" t="s">
        <v>99</v>
      </c>
      <c r="E70" s="65" t="s">
        <v>93</v>
      </c>
      <c r="F70" s="49" t="s">
        <v>94</v>
      </c>
      <c r="G70" s="49" t="s">
        <v>77</v>
      </c>
    </row>
    <row r="71" spans="2:7" ht="65.25" customHeight="1" x14ac:dyDescent="0.25">
      <c r="B71" s="2" t="s">
        <v>975</v>
      </c>
      <c r="C71" s="261"/>
      <c r="D71" s="324" t="s">
        <v>606</v>
      </c>
      <c r="E71" s="399" t="str">
        <f>(IF(AND($C$71&lt;&gt;"",$C$72&lt;&gt;""),$C$71/$C$72,"Incomplete"))</f>
        <v>Incomplete</v>
      </c>
      <c r="F71" s="329"/>
      <c r="G71" s="305" t="s">
        <v>419</v>
      </c>
    </row>
    <row r="72" spans="2:7" ht="65.25" customHeight="1" thickBot="1" x14ac:dyDescent="0.3">
      <c r="B72" s="21" t="s">
        <v>970</v>
      </c>
      <c r="C72" s="260"/>
      <c r="D72" s="325"/>
      <c r="E72" s="385"/>
      <c r="F72" s="318"/>
      <c r="G72" s="306"/>
    </row>
    <row r="73" spans="2:7" ht="63" customHeight="1" x14ac:dyDescent="0.25">
      <c r="B73" s="22" t="s">
        <v>976</v>
      </c>
      <c r="C73" s="262"/>
      <c r="D73" s="337" t="s">
        <v>263</v>
      </c>
      <c r="E73" s="384" t="str">
        <f>(IF(AND($C$73&lt;&gt;"",$C$74&lt;&gt;""),$C$73/$C$74,"Incomplete"))</f>
        <v>Incomplete</v>
      </c>
      <c r="F73" s="329"/>
      <c r="G73" s="311" t="s">
        <v>1106</v>
      </c>
    </row>
    <row r="74" spans="2:7" ht="112.7" customHeight="1" thickBot="1" x14ac:dyDescent="0.3">
      <c r="B74" s="21" t="s">
        <v>112</v>
      </c>
      <c r="C74" s="260" t="str">
        <f>IF(ISBLANK($C$17),"",C17)</f>
        <v/>
      </c>
      <c r="D74" s="325"/>
      <c r="E74" s="385"/>
      <c r="F74" s="318"/>
      <c r="G74" s="306"/>
    </row>
    <row r="75" spans="2:7" ht="66.75" customHeight="1" x14ac:dyDescent="0.25">
      <c r="B75" s="22" t="s">
        <v>977</v>
      </c>
      <c r="C75" s="262"/>
      <c r="D75" s="311" t="s">
        <v>607</v>
      </c>
      <c r="E75" s="397" t="str">
        <f>(IF(AND($C$75&lt;&gt;"",$C$76&lt;&gt;""),$C$75/$C$76,"Incomplete"))</f>
        <v>Incomplete</v>
      </c>
      <c r="F75" s="329"/>
      <c r="G75" s="311" t="s">
        <v>1107</v>
      </c>
    </row>
    <row r="76" spans="2:7" ht="128.44999999999999" customHeight="1" thickBot="1" x14ac:dyDescent="0.3">
      <c r="B76" s="21" t="s">
        <v>109</v>
      </c>
      <c r="C76" s="260" t="str">
        <f>IF(ISBLANK($C$23),"",$C$23)</f>
        <v/>
      </c>
      <c r="D76" s="306"/>
      <c r="E76" s="398"/>
      <c r="F76" s="318"/>
      <c r="G76" s="306"/>
    </row>
    <row r="77" spans="2:7" ht="62.25" customHeight="1" x14ac:dyDescent="0.25">
      <c r="B77" s="22" t="s">
        <v>978</v>
      </c>
      <c r="C77" s="262"/>
      <c r="D77" s="311" t="s">
        <v>110</v>
      </c>
      <c r="E77" s="384" t="str">
        <f>(IF(AND($C$77&lt;&gt;"",$C$78&lt;&gt;""),$C$77/$C$78,"Incomplete"))</f>
        <v>Incomplete</v>
      </c>
      <c r="F77" s="329"/>
      <c r="G77" s="311" t="s">
        <v>1108</v>
      </c>
    </row>
    <row r="78" spans="2:7" ht="108.4" customHeight="1" thickBot="1" x14ac:dyDescent="0.3">
      <c r="B78" s="21" t="s">
        <v>109</v>
      </c>
      <c r="C78" s="260" t="str">
        <f>IF(ISBLANK($C$23),"",$C$23)</f>
        <v/>
      </c>
      <c r="D78" s="306"/>
      <c r="E78" s="385"/>
      <c r="F78" s="318"/>
      <c r="G78" s="306"/>
    </row>
    <row r="79" spans="2:7" ht="61.5" customHeight="1" x14ac:dyDescent="0.25">
      <c r="B79" s="22" t="s">
        <v>979</v>
      </c>
      <c r="C79" s="262"/>
      <c r="D79" s="311" t="s">
        <v>608</v>
      </c>
      <c r="E79" s="384" t="str">
        <f>(IF(AND($C$79&lt;&gt;"",$C$80&lt;&gt;""),$C$79/$C$80,"Incomplete"))</f>
        <v>Incomplete</v>
      </c>
      <c r="F79" s="329"/>
      <c r="G79" s="311" t="s">
        <v>1102</v>
      </c>
    </row>
    <row r="80" spans="2:7" ht="124.7" customHeight="1" thickBot="1" x14ac:dyDescent="0.3">
      <c r="B80" s="21" t="s">
        <v>428</v>
      </c>
      <c r="C80" s="260" t="str">
        <f>IF(ISBLANK($C$19),"",$C$19)</f>
        <v/>
      </c>
      <c r="D80" s="306"/>
      <c r="E80" s="385"/>
      <c r="F80" s="318"/>
      <c r="G80" s="306"/>
    </row>
    <row r="81" spans="2:7" ht="66" customHeight="1" x14ac:dyDescent="0.25">
      <c r="B81" s="22" t="s">
        <v>981</v>
      </c>
      <c r="C81" s="262"/>
      <c r="D81" s="311" t="s">
        <v>609</v>
      </c>
      <c r="E81" s="384" t="str">
        <f>(IF(AND($C$81&lt;&gt;"",$C$82&lt;&gt;""),$C$81/$C$82,"Incomplete"))</f>
        <v>Incomplete</v>
      </c>
      <c r="F81" s="329"/>
      <c r="G81" s="311" t="s">
        <v>1109</v>
      </c>
    </row>
    <row r="82" spans="2:7" ht="134.44999999999999" customHeight="1" thickBot="1" x14ac:dyDescent="0.3">
      <c r="B82" s="21" t="s">
        <v>105</v>
      </c>
      <c r="C82" s="260" t="str">
        <f>IF(ISBLANK($C$20),"",$C$20)</f>
        <v/>
      </c>
      <c r="D82" s="306"/>
      <c r="E82" s="385"/>
      <c r="F82" s="318"/>
      <c r="G82" s="306"/>
    </row>
    <row r="83" spans="2:7" ht="160.5" customHeight="1" x14ac:dyDescent="0.25">
      <c r="B83" s="22" t="s">
        <v>982</v>
      </c>
      <c r="C83" s="262"/>
      <c r="D83" s="337" t="s">
        <v>406</v>
      </c>
      <c r="E83" s="384" t="str">
        <f>(IF(AND($C$83&lt;&gt;"",$C$84&lt;&gt;""),$C$83/$C$84,"Incomplete"))</f>
        <v>Incomplete</v>
      </c>
      <c r="F83" s="329"/>
      <c r="G83" s="311" t="s">
        <v>786</v>
      </c>
    </row>
    <row r="84" spans="2:7" ht="160.5" customHeight="1" thickBot="1" x14ac:dyDescent="0.3">
      <c r="B84" s="21" t="s">
        <v>970</v>
      </c>
      <c r="C84" s="260" t="str">
        <f>IF(ISBLANK($C$34),"",$C$34)</f>
        <v/>
      </c>
      <c r="D84" s="325"/>
      <c r="E84" s="385"/>
      <c r="F84" s="318"/>
      <c r="G84" s="322"/>
    </row>
    <row r="85" spans="2:7" ht="34.5" customHeight="1" thickBot="1" x14ac:dyDescent="0.3">
      <c r="B85" s="81" t="s">
        <v>473</v>
      </c>
      <c r="C85" s="264"/>
      <c r="D85" s="81" t="s">
        <v>473</v>
      </c>
      <c r="E85" s="98"/>
      <c r="F85" s="243"/>
      <c r="G85" s="83"/>
    </row>
    <row r="86" spans="2:7" ht="30" customHeight="1" x14ac:dyDescent="0.25">
      <c r="B86" s="200"/>
      <c r="C86" s="258"/>
      <c r="D86" s="326"/>
      <c r="E86" s="384" t="str">
        <f>(IF(AND($C$86&lt;&gt;"",$C$87&lt;&gt;""),$C$86/$C$87,"Incomplete"))</f>
        <v>Incomplete</v>
      </c>
      <c r="F86" s="317"/>
      <c r="G86" s="321" t="s">
        <v>1324</v>
      </c>
    </row>
    <row r="87" spans="2:7" ht="30" customHeight="1" thickBot="1" x14ac:dyDescent="0.3">
      <c r="B87" s="201"/>
      <c r="C87" s="229"/>
      <c r="D87" s="327"/>
      <c r="E87" s="385"/>
      <c r="F87" s="318"/>
      <c r="G87" s="322"/>
    </row>
    <row r="88" spans="2:7" ht="30" customHeight="1" x14ac:dyDescent="0.25">
      <c r="B88" s="200"/>
      <c r="C88" s="258"/>
      <c r="D88" s="326"/>
      <c r="E88" s="384" t="str">
        <f>(IF(AND($C$88&lt;&gt;"",$C$89&lt;&gt;""),$C$88/$C$89,"Incomplete"))</f>
        <v>Incomplete</v>
      </c>
      <c r="F88" s="317"/>
      <c r="G88" s="321" t="s">
        <v>1324</v>
      </c>
    </row>
    <row r="89" spans="2:7" ht="30" customHeight="1" thickBot="1" x14ac:dyDescent="0.3">
      <c r="B89" s="201"/>
      <c r="C89" s="229"/>
      <c r="D89" s="327"/>
      <c r="E89" s="385"/>
      <c r="F89" s="318"/>
      <c r="G89" s="322"/>
    </row>
    <row r="90" spans="2:7" ht="30" customHeight="1" x14ac:dyDescent="0.25">
      <c r="B90" s="200"/>
      <c r="C90" s="258"/>
      <c r="D90" s="326"/>
      <c r="E90" s="384" t="str">
        <f>(IF(AND($C$90&lt;&gt;"",$C$91&lt;&gt;""),$C$90/$C$91,"Incomplete"))</f>
        <v>Incomplete</v>
      </c>
      <c r="F90" s="317"/>
      <c r="G90" s="328" t="s">
        <v>1324</v>
      </c>
    </row>
    <row r="91" spans="2:7" ht="30" customHeight="1" thickBot="1" x14ac:dyDescent="0.3">
      <c r="B91" s="201"/>
      <c r="C91" s="229"/>
      <c r="D91" s="327"/>
      <c r="E91" s="385"/>
      <c r="F91" s="318"/>
      <c r="G91" s="322"/>
    </row>
    <row r="93" spans="2:7" ht="72.599999999999994" customHeight="1" x14ac:dyDescent="0.25">
      <c r="B93" s="352" t="s">
        <v>917</v>
      </c>
      <c r="C93" s="352"/>
      <c r="D93" s="352"/>
      <c r="E93" s="352"/>
      <c r="F93" s="352"/>
    </row>
    <row r="94" spans="2:7" ht="24.95" customHeight="1" thickBot="1" x14ac:dyDescent="0.3">
      <c r="B94" s="333" t="s">
        <v>100</v>
      </c>
      <c r="C94" s="334"/>
      <c r="D94" s="334"/>
      <c r="E94" s="334"/>
      <c r="F94" s="334"/>
      <c r="G94" s="335"/>
    </row>
    <row r="95" spans="2:7" ht="21" customHeight="1" thickTop="1" x14ac:dyDescent="0.25">
      <c r="B95" s="49" t="s">
        <v>73</v>
      </c>
      <c r="C95" s="353" t="s">
        <v>300</v>
      </c>
      <c r="D95" s="354"/>
      <c r="E95" s="355"/>
      <c r="F95" s="76" t="s">
        <v>94</v>
      </c>
      <c r="G95" s="49" t="s">
        <v>77</v>
      </c>
    </row>
    <row r="96" spans="2:7" ht="66" customHeight="1" x14ac:dyDescent="0.25">
      <c r="B96" s="2" t="s">
        <v>261</v>
      </c>
      <c r="C96" s="386"/>
      <c r="D96" s="387"/>
      <c r="E96" s="388"/>
      <c r="F96" s="182"/>
      <c r="G96" s="143" t="s">
        <v>918</v>
      </c>
    </row>
    <row r="97" spans="2:7" ht="69" customHeight="1" x14ac:dyDescent="0.25">
      <c r="B97" s="2" t="s">
        <v>262</v>
      </c>
      <c r="C97" s="386"/>
      <c r="D97" s="387"/>
      <c r="E97" s="388"/>
      <c r="F97" s="182"/>
      <c r="G97" s="143" t="s">
        <v>918</v>
      </c>
    </row>
    <row r="98" spans="2:7" ht="67.5" customHeight="1" x14ac:dyDescent="0.25">
      <c r="B98" s="2" t="s">
        <v>418</v>
      </c>
      <c r="C98" s="386"/>
      <c r="D98" s="387"/>
      <c r="E98" s="388"/>
      <c r="F98" s="182"/>
      <c r="G98" s="143" t="s">
        <v>918</v>
      </c>
    </row>
    <row r="99" spans="2:7" ht="63" customHeight="1" x14ac:dyDescent="0.25">
      <c r="B99" s="2" t="s">
        <v>574</v>
      </c>
      <c r="C99" s="386"/>
      <c r="D99" s="387"/>
      <c r="E99" s="388"/>
      <c r="F99" s="182"/>
      <c r="G99" s="143" t="s">
        <v>918</v>
      </c>
    </row>
  </sheetData>
  <sheetProtection algorithmName="SHA-512" hashValue="lc8ch/s7qxiG8NerljnUjg2CJpg3vpkUx4lGoY3KaROXUb1EMjScjkcsC1CsKLCeEQ5ApbPFaTuWnBAqVoEqFg==" saltValue="jzH4U1nEMlzi4Lroh8ogxg==" spinCount="100000" sheet="1" objects="1" scenarios="1"/>
  <mergeCells count="99">
    <mergeCell ref="B93:F93"/>
    <mergeCell ref="C99:E99"/>
    <mergeCell ref="C98:E98"/>
    <mergeCell ref="C97:E97"/>
    <mergeCell ref="C96:E96"/>
    <mergeCell ref="B94:G94"/>
    <mergeCell ref="C95:E95"/>
    <mergeCell ref="B2:G2"/>
    <mergeCell ref="D51:D52"/>
    <mergeCell ref="E51:E52"/>
    <mergeCell ref="F51:F52"/>
    <mergeCell ref="G51:G52"/>
    <mergeCell ref="D40:E40"/>
    <mergeCell ref="D41:E41"/>
    <mergeCell ref="D42:E42"/>
    <mergeCell ref="D43:E43"/>
    <mergeCell ref="B48:F48"/>
    <mergeCell ref="B49:G49"/>
    <mergeCell ref="D34:E34"/>
    <mergeCell ref="B4:B5"/>
    <mergeCell ref="B7:E7"/>
    <mergeCell ref="B8:F8"/>
    <mergeCell ref="B32:E32"/>
    <mergeCell ref="F53:F54"/>
    <mergeCell ref="G53:G54"/>
    <mergeCell ref="D36:E36"/>
    <mergeCell ref="D37:E37"/>
    <mergeCell ref="D38:E38"/>
    <mergeCell ref="D39:E39"/>
    <mergeCell ref="D83:D84"/>
    <mergeCell ref="E83:E84"/>
    <mergeCell ref="F83:F84"/>
    <mergeCell ref="G83:G84"/>
    <mergeCell ref="D86:D87"/>
    <mergeCell ref="E86:E87"/>
    <mergeCell ref="F86:F87"/>
    <mergeCell ref="G86:G87"/>
    <mergeCell ref="D88:D89"/>
    <mergeCell ref="E88:E89"/>
    <mergeCell ref="F88:F89"/>
    <mergeCell ref="G88:G89"/>
    <mergeCell ref="D90:D91"/>
    <mergeCell ref="E90:E91"/>
    <mergeCell ref="F90:F91"/>
    <mergeCell ref="G90:G91"/>
    <mergeCell ref="E79:E80"/>
    <mergeCell ref="F79:F80"/>
    <mergeCell ref="G79:G80"/>
    <mergeCell ref="D81:D82"/>
    <mergeCell ref="E81:E82"/>
    <mergeCell ref="F81:F82"/>
    <mergeCell ref="G81:G82"/>
    <mergeCell ref="D79:D80"/>
    <mergeCell ref="D75:D76"/>
    <mergeCell ref="E75:E76"/>
    <mergeCell ref="F75:F76"/>
    <mergeCell ref="G75:G76"/>
    <mergeCell ref="D77:D78"/>
    <mergeCell ref="E77:E78"/>
    <mergeCell ref="F77:F78"/>
    <mergeCell ref="G77:G78"/>
    <mergeCell ref="D71:D72"/>
    <mergeCell ref="E71:E72"/>
    <mergeCell ref="F71:F72"/>
    <mergeCell ref="G71:G72"/>
    <mergeCell ref="D73:D74"/>
    <mergeCell ref="E73:E74"/>
    <mergeCell ref="F73:F74"/>
    <mergeCell ref="G73:G74"/>
    <mergeCell ref="B69:G69"/>
    <mergeCell ref="D61:D62"/>
    <mergeCell ref="E61:E62"/>
    <mergeCell ref="F61:F62"/>
    <mergeCell ref="G61:G62"/>
    <mergeCell ref="D63:D64"/>
    <mergeCell ref="E63:E64"/>
    <mergeCell ref="F63:F64"/>
    <mergeCell ref="G63:G64"/>
    <mergeCell ref="D65:D66"/>
    <mergeCell ref="E65:E66"/>
    <mergeCell ref="F65:F66"/>
    <mergeCell ref="G65:G66"/>
    <mergeCell ref="B68:F68"/>
    <mergeCell ref="D33:E33"/>
    <mergeCell ref="D59:D60"/>
    <mergeCell ref="E59:E60"/>
    <mergeCell ref="F59:F60"/>
    <mergeCell ref="G59:G60"/>
    <mergeCell ref="D57:D58"/>
    <mergeCell ref="E57:E58"/>
    <mergeCell ref="F57:F58"/>
    <mergeCell ref="G57:G58"/>
    <mergeCell ref="B35:F35"/>
    <mergeCell ref="D55:D56"/>
    <mergeCell ref="E55:E56"/>
    <mergeCell ref="F55:F56"/>
    <mergeCell ref="G55:G56"/>
    <mergeCell ref="D53:D54"/>
    <mergeCell ref="E53:E54"/>
  </mergeCells>
  <conditionalFormatting sqref="C45">
    <cfRule type="containsText" dxfId="1" priority="1" operator="containsText" text="No">
      <formula>NOT(ISERROR(SEARCH("No",C45)))</formula>
    </cfRule>
    <cfRule type="containsText" dxfId="0" priority="2" operator="containsText" text="Yes">
      <formula>NOT(ISERROR(SEARCH("Yes",C45)))</formula>
    </cfRule>
  </conditionalFormatting>
  <dataValidations count="1">
    <dataValidation type="date" allowBlank="1" showInputMessage="1" showErrorMessage="1" sqref="D4:D5" xr:uid="{10CDB1EA-382B-4BE7-AF04-911E668F1F2E}">
      <formula1>44562</formula1>
      <formula2>50771</formula2>
    </dataValidation>
  </dataValidations>
  <hyperlinks>
    <hyperlink ref="G96" r:id="rId1" xr:uid="{0B2F3E33-2602-46B0-A8AD-3E8BA4602F8E}"/>
    <hyperlink ref="G97:G99" r:id="rId2" display="The Opioid and Substance Use Action Plan (OSUAP) Data Dashboard can be found here. Use the &quot;Metrics&quot; tab to find the &quot;Metric&quot; (i.e., Outcome Measure, Population-Level) and &quot;Place&quot; to find your county. " xr:uid="{6F46B155-C779-4B34-A75E-7F1792DBF8B5}"/>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9017597F-15D7-4F33-BBA2-9A6E003A95B4}">
          <x14:formula1>
            <xm:f>Lists!$B$2:$B$3</xm:f>
          </x14:formula1>
          <xm:sqref>D10:D30</xm:sqref>
        </x14:dataValidation>
        <x14:dataValidation type="list" allowBlank="1" showInputMessage="1" showErrorMessage="1" xr:uid="{32178301-0057-471E-AD9E-6F466FBCBA92}">
          <x14:formula1>
            <xm:f>Lists!$E$2:$E$3</xm:f>
          </x14:formula1>
          <xm:sqref>C96:E99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167B5-6A8A-460C-8721-1BE0D3F9906D}">
  <sheetPr codeName="Sheet17">
    <tabColor rgb="FF7DC462"/>
  </sheetPr>
  <dimension ref="A1:S31"/>
  <sheetViews>
    <sheetView zoomScale="85" zoomScaleNormal="85" workbookViewId="0">
      <selection activeCell="A8" sqref="A8"/>
    </sheetView>
  </sheetViews>
  <sheetFormatPr defaultColWidth="9.140625" defaultRowHeight="15" x14ac:dyDescent="0.25"/>
  <cols>
    <col min="1" max="1" width="10.42578125" style="34" customWidth="1"/>
    <col min="2" max="2" width="17.140625" style="6" customWidth="1"/>
    <col min="3" max="3" width="17" style="7" customWidth="1"/>
    <col min="4" max="4" width="46.28515625" style="34" customWidth="1"/>
    <col min="5" max="5" width="30" style="34" customWidth="1"/>
    <col min="6" max="6" width="21.140625" style="27" customWidth="1"/>
    <col min="7" max="7" width="23.5703125" style="34" customWidth="1"/>
    <col min="8" max="8" width="29.140625" style="34" customWidth="1"/>
    <col min="9" max="9" width="42.140625" style="152" customWidth="1"/>
    <col min="10" max="10" width="27.140625" style="34" customWidth="1"/>
    <col min="11" max="11" width="26.42578125" style="34" customWidth="1"/>
    <col min="12" max="16384" width="9.140625" style="34"/>
  </cols>
  <sheetData>
    <row r="1" spans="1:19" x14ac:dyDescent="0.25">
      <c r="C1" s="6"/>
      <c r="D1" s="27"/>
      <c r="E1" s="27"/>
      <c r="G1" s="27"/>
      <c r="H1" s="27"/>
      <c r="I1" s="151"/>
      <c r="J1" s="27"/>
    </row>
    <row r="2" spans="1:19" ht="28.5" customHeight="1" thickBot="1" x14ac:dyDescent="0.3">
      <c r="B2" s="403" t="s">
        <v>727</v>
      </c>
      <c r="C2" s="403"/>
      <c r="D2" s="403"/>
      <c r="E2" s="403"/>
      <c r="F2" s="403"/>
      <c r="G2" s="403"/>
      <c r="H2" s="403"/>
      <c r="I2" s="403"/>
      <c r="J2" s="403"/>
      <c r="K2" s="403"/>
    </row>
    <row r="3" spans="1:19" ht="14.25" customHeight="1" thickTop="1" thickBot="1" x14ac:dyDescent="0.3"/>
    <row r="4" spans="1:19" ht="30.6" customHeight="1" thickBot="1" x14ac:dyDescent="0.3">
      <c r="B4" s="401" t="s">
        <v>890</v>
      </c>
      <c r="C4" s="402"/>
      <c r="D4" s="413" t="s">
        <v>1195</v>
      </c>
      <c r="E4" s="414"/>
      <c r="F4" s="414"/>
      <c r="G4" s="414"/>
      <c r="H4" s="414"/>
      <c r="I4" s="414"/>
      <c r="J4" s="414"/>
      <c r="K4" s="415"/>
    </row>
    <row r="5" spans="1:19" ht="18.95" customHeight="1" thickBot="1" x14ac:dyDescent="0.3">
      <c r="B5" s="148" t="s">
        <v>888</v>
      </c>
      <c r="C5" s="148" t="s">
        <v>889</v>
      </c>
      <c r="D5" s="173" t="s">
        <v>509</v>
      </c>
      <c r="E5" s="174" t="s">
        <v>736</v>
      </c>
      <c r="F5" s="175" t="s">
        <v>737</v>
      </c>
      <c r="G5" s="174" t="s">
        <v>73</v>
      </c>
      <c r="H5" s="175" t="s">
        <v>371</v>
      </c>
      <c r="I5" s="176" t="s">
        <v>991</v>
      </c>
      <c r="J5" s="175" t="s">
        <v>75</v>
      </c>
      <c r="K5" s="174" t="s">
        <v>94</v>
      </c>
      <c r="M5" s="410" t="s">
        <v>1135</v>
      </c>
      <c r="N5" s="411"/>
      <c r="O5" s="411"/>
      <c r="P5" s="411"/>
      <c r="Q5" s="411"/>
      <c r="R5" s="411"/>
      <c r="S5" s="412"/>
    </row>
    <row r="6" spans="1:19" ht="91.7" customHeight="1" thickTop="1" x14ac:dyDescent="0.25">
      <c r="A6" s="150" t="s">
        <v>1183</v>
      </c>
      <c r="B6" s="146">
        <v>44927</v>
      </c>
      <c r="C6" s="146">
        <v>45107</v>
      </c>
      <c r="D6" s="20" t="s">
        <v>687</v>
      </c>
      <c r="E6" s="36" t="s">
        <v>722</v>
      </c>
      <c r="F6" s="20" t="s">
        <v>1187</v>
      </c>
      <c r="G6" s="27" t="s">
        <v>1188</v>
      </c>
      <c r="H6" s="36" t="s">
        <v>74</v>
      </c>
      <c r="I6" s="172">
        <v>3</v>
      </c>
      <c r="J6" s="149" t="s">
        <v>63</v>
      </c>
      <c r="K6" s="20" t="s">
        <v>1192</v>
      </c>
      <c r="M6" s="404" t="s">
        <v>1182</v>
      </c>
      <c r="N6" s="405"/>
      <c r="O6" s="405"/>
      <c r="P6" s="405"/>
      <c r="Q6" s="405"/>
      <c r="R6" s="405"/>
      <c r="S6" s="406"/>
    </row>
    <row r="7" spans="1:19" ht="129.75" customHeight="1" thickBot="1" x14ac:dyDescent="0.3">
      <c r="A7" s="150" t="s">
        <v>992</v>
      </c>
      <c r="B7" s="146">
        <v>44927</v>
      </c>
      <c r="C7" s="146">
        <v>45107</v>
      </c>
      <c r="D7" s="20" t="s">
        <v>687</v>
      </c>
      <c r="E7" s="36" t="s">
        <v>723</v>
      </c>
      <c r="F7" s="20" t="s">
        <v>1186</v>
      </c>
      <c r="G7" s="2" t="s">
        <v>1191</v>
      </c>
      <c r="H7" s="36" t="s">
        <v>726</v>
      </c>
      <c r="I7" s="172" t="s">
        <v>1185</v>
      </c>
      <c r="J7" s="149" t="s">
        <v>63</v>
      </c>
      <c r="K7" s="20" t="s">
        <v>1193</v>
      </c>
      <c r="M7" s="407"/>
      <c r="N7" s="408"/>
      <c r="O7" s="408"/>
      <c r="P7" s="408"/>
      <c r="Q7" s="408"/>
      <c r="R7" s="408"/>
      <c r="S7" s="409"/>
    </row>
    <row r="8" spans="1:19" ht="113.65" customHeight="1" x14ac:dyDescent="0.25">
      <c r="A8" s="150" t="s">
        <v>992</v>
      </c>
      <c r="B8" s="169">
        <v>44927</v>
      </c>
      <c r="C8" s="169">
        <v>45107</v>
      </c>
      <c r="D8" s="20" t="s">
        <v>687</v>
      </c>
      <c r="E8" s="25" t="s">
        <v>725</v>
      </c>
      <c r="F8" s="2" t="s">
        <v>472</v>
      </c>
      <c r="G8" s="2" t="s">
        <v>1190</v>
      </c>
      <c r="H8" s="25" t="s">
        <v>726</v>
      </c>
      <c r="I8" s="170" t="s">
        <v>1184</v>
      </c>
      <c r="J8" s="171" t="s">
        <v>63</v>
      </c>
      <c r="K8" s="2" t="s">
        <v>1194</v>
      </c>
      <c r="M8" s="168"/>
      <c r="N8" s="168"/>
      <c r="O8" s="168"/>
      <c r="P8" s="168"/>
      <c r="Q8" s="168"/>
      <c r="R8" s="168"/>
      <c r="S8" s="168"/>
    </row>
    <row r="9" spans="1:19" ht="14.65" customHeight="1" x14ac:dyDescent="0.25">
      <c r="B9" s="214"/>
      <c r="C9" s="214"/>
      <c r="D9" s="205"/>
      <c r="E9" s="182"/>
      <c r="F9" s="205"/>
      <c r="G9" s="182"/>
      <c r="H9" s="182"/>
      <c r="I9" s="215"/>
      <c r="J9" s="216"/>
      <c r="K9" s="182"/>
      <c r="M9" s="168"/>
      <c r="N9" s="168"/>
      <c r="O9" s="168"/>
      <c r="P9" s="168"/>
      <c r="Q9" s="168"/>
      <c r="R9" s="168"/>
      <c r="S9" s="168"/>
    </row>
    <row r="10" spans="1:19" x14ac:dyDescent="0.25">
      <c r="B10" s="214"/>
      <c r="C10" s="214"/>
      <c r="D10" s="205"/>
      <c r="E10" s="182"/>
      <c r="F10" s="205"/>
      <c r="G10" s="182"/>
      <c r="H10" s="182"/>
      <c r="I10" s="215"/>
      <c r="J10" s="216"/>
      <c r="K10" s="182"/>
    </row>
    <row r="11" spans="1:19" x14ac:dyDescent="0.25">
      <c r="B11" s="214"/>
      <c r="C11" s="214"/>
      <c r="D11" s="205"/>
      <c r="E11" s="182"/>
      <c r="F11" s="205"/>
      <c r="G11" s="182"/>
      <c r="H11" s="182"/>
      <c r="I11" s="215"/>
      <c r="J11" s="216"/>
      <c r="K11" s="182"/>
    </row>
    <row r="12" spans="1:19" x14ac:dyDescent="0.25">
      <c r="B12" s="214"/>
      <c r="C12" s="214"/>
      <c r="D12" s="205"/>
      <c r="E12" s="182"/>
      <c r="F12" s="205"/>
      <c r="G12" s="182"/>
      <c r="H12" s="182"/>
      <c r="I12" s="215"/>
      <c r="J12" s="216"/>
      <c r="K12" s="182"/>
    </row>
    <row r="13" spans="1:19" x14ac:dyDescent="0.25">
      <c r="B13" s="214"/>
      <c r="C13" s="214"/>
      <c r="D13" s="205"/>
      <c r="E13" s="182"/>
      <c r="F13" s="205"/>
      <c r="G13" s="182"/>
      <c r="H13" s="182"/>
      <c r="I13" s="215"/>
      <c r="J13" s="216"/>
      <c r="K13" s="182"/>
    </row>
    <row r="14" spans="1:19" x14ac:dyDescent="0.25">
      <c r="B14" s="214"/>
      <c r="C14" s="214"/>
      <c r="D14" s="205"/>
      <c r="E14" s="182"/>
      <c r="F14" s="205"/>
      <c r="G14" s="182"/>
      <c r="H14" s="182"/>
      <c r="I14" s="215"/>
      <c r="J14" s="216"/>
      <c r="K14" s="182"/>
    </row>
    <row r="15" spans="1:19" x14ac:dyDescent="0.25">
      <c r="B15" s="214"/>
      <c r="C15" s="214"/>
      <c r="D15" s="205"/>
      <c r="E15" s="182"/>
      <c r="F15" s="205"/>
      <c r="G15" s="182"/>
      <c r="H15" s="182"/>
      <c r="I15" s="215"/>
      <c r="J15" s="216"/>
      <c r="K15" s="182"/>
    </row>
    <row r="16" spans="1:19" x14ac:dyDescent="0.25">
      <c r="B16" s="214"/>
      <c r="C16" s="214"/>
      <c r="D16" s="205"/>
      <c r="E16" s="182"/>
      <c r="F16" s="205"/>
      <c r="G16" s="182"/>
      <c r="H16" s="182"/>
      <c r="I16" s="215"/>
      <c r="J16" s="216"/>
      <c r="K16" s="182"/>
    </row>
    <row r="17" spans="2:11" x14ac:dyDescent="0.25">
      <c r="B17" s="214"/>
      <c r="C17" s="214"/>
      <c r="D17" s="205"/>
      <c r="E17" s="182"/>
      <c r="F17" s="205"/>
      <c r="G17" s="182"/>
      <c r="H17" s="182"/>
      <c r="I17" s="215"/>
      <c r="J17" s="216"/>
      <c r="K17" s="182"/>
    </row>
    <row r="18" spans="2:11" x14ac:dyDescent="0.25">
      <c r="B18" s="214"/>
      <c r="C18" s="214"/>
      <c r="D18" s="205"/>
      <c r="E18" s="182"/>
      <c r="F18" s="205"/>
      <c r="G18" s="182"/>
      <c r="H18" s="182"/>
      <c r="I18" s="215"/>
      <c r="J18" s="216"/>
      <c r="K18" s="182"/>
    </row>
    <row r="19" spans="2:11" x14ac:dyDescent="0.25">
      <c r="B19" s="214"/>
      <c r="C19" s="214"/>
      <c r="D19" s="205"/>
      <c r="E19" s="182"/>
      <c r="F19" s="205"/>
      <c r="G19" s="182"/>
      <c r="H19" s="182"/>
      <c r="I19" s="215"/>
      <c r="J19" s="216"/>
      <c r="K19" s="182"/>
    </row>
    <row r="20" spans="2:11" x14ac:dyDescent="0.25">
      <c r="B20" s="214"/>
      <c r="C20" s="214"/>
      <c r="D20" s="205"/>
      <c r="E20" s="182"/>
      <c r="F20" s="205"/>
      <c r="G20" s="182"/>
      <c r="H20" s="182"/>
      <c r="I20" s="215"/>
      <c r="J20" s="216"/>
      <c r="K20" s="182"/>
    </row>
    <row r="21" spans="2:11" x14ac:dyDescent="0.25">
      <c r="B21" s="214"/>
      <c r="C21" s="214"/>
      <c r="D21" s="205"/>
      <c r="E21" s="182"/>
      <c r="F21" s="205"/>
      <c r="G21" s="182"/>
      <c r="H21" s="182"/>
      <c r="I21" s="215"/>
      <c r="J21" s="216"/>
      <c r="K21" s="182"/>
    </row>
    <row r="22" spans="2:11" x14ac:dyDescent="0.25">
      <c r="B22" s="214"/>
      <c r="C22" s="214"/>
      <c r="D22" s="205"/>
      <c r="E22" s="182"/>
      <c r="F22" s="205"/>
      <c r="G22" s="182"/>
      <c r="H22" s="182"/>
      <c r="I22" s="215"/>
      <c r="J22" s="216"/>
      <c r="K22" s="182"/>
    </row>
    <row r="23" spans="2:11" x14ac:dyDescent="0.25">
      <c r="B23" s="214"/>
      <c r="C23" s="214"/>
      <c r="D23" s="205"/>
      <c r="E23" s="182"/>
      <c r="F23" s="205"/>
      <c r="G23" s="182"/>
      <c r="H23" s="182"/>
      <c r="I23" s="215"/>
      <c r="J23" s="216"/>
      <c r="K23" s="182"/>
    </row>
    <row r="24" spans="2:11" x14ac:dyDescent="0.25">
      <c r="B24" s="214"/>
      <c r="C24" s="214"/>
      <c r="D24" s="205"/>
      <c r="E24" s="182"/>
      <c r="F24" s="205"/>
      <c r="G24" s="182"/>
      <c r="H24" s="182"/>
      <c r="I24" s="215"/>
      <c r="J24" s="216"/>
      <c r="K24" s="182"/>
    </row>
    <row r="25" spans="2:11" x14ac:dyDescent="0.25">
      <c r="B25" s="214"/>
      <c r="C25" s="214"/>
      <c r="D25" s="205"/>
      <c r="E25" s="182"/>
      <c r="F25" s="205"/>
      <c r="G25" s="182"/>
      <c r="H25" s="182"/>
      <c r="I25" s="215"/>
      <c r="J25" s="216"/>
      <c r="K25" s="182"/>
    </row>
    <row r="26" spans="2:11" x14ac:dyDescent="0.25">
      <c r="B26" s="214"/>
      <c r="C26" s="214"/>
      <c r="D26" s="205"/>
      <c r="E26" s="182"/>
      <c r="F26" s="205"/>
      <c r="G26" s="182"/>
      <c r="H26" s="182"/>
      <c r="I26" s="215"/>
      <c r="J26" s="216"/>
      <c r="K26" s="182"/>
    </row>
    <row r="27" spans="2:11" x14ac:dyDescent="0.25">
      <c r="B27" s="214"/>
      <c r="C27" s="214"/>
      <c r="D27" s="205"/>
      <c r="E27" s="182"/>
      <c r="F27" s="205"/>
      <c r="G27" s="182"/>
      <c r="H27" s="182"/>
      <c r="I27" s="215"/>
      <c r="J27" s="216"/>
      <c r="K27" s="182"/>
    </row>
    <row r="28" spans="2:11" x14ac:dyDescent="0.25">
      <c r="B28" s="214"/>
      <c r="C28" s="214"/>
      <c r="D28" s="205"/>
      <c r="E28" s="182"/>
      <c r="F28" s="205"/>
      <c r="G28" s="182"/>
      <c r="H28" s="182"/>
      <c r="I28" s="215"/>
      <c r="J28" s="216"/>
      <c r="K28" s="182"/>
    </row>
    <row r="29" spans="2:11" x14ac:dyDescent="0.25">
      <c r="B29" s="214"/>
      <c r="C29" s="214"/>
      <c r="D29" s="205"/>
      <c r="E29" s="182"/>
      <c r="F29" s="205"/>
      <c r="G29" s="182"/>
      <c r="H29" s="182"/>
      <c r="I29" s="215"/>
      <c r="J29" s="216"/>
      <c r="K29" s="182"/>
    </row>
    <row r="30" spans="2:11" x14ac:dyDescent="0.25">
      <c r="B30" s="214"/>
      <c r="C30" s="214"/>
      <c r="D30" s="205"/>
      <c r="E30" s="182"/>
      <c r="F30" s="205"/>
      <c r="G30" s="182"/>
      <c r="H30" s="182"/>
      <c r="I30" s="215"/>
      <c r="J30" s="216"/>
      <c r="K30" s="182"/>
    </row>
    <row r="31" spans="2:11" x14ac:dyDescent="0.25">
      <c r="B31" s="214"/>
      <c r="C31" s="214"/>
      <c r="D31" s="205"/>
      <c r="E31" s="182"/>
      <c r="F31" s="205"/>
      <c r="G31" s="182"/>
      <c r="H31" s="182"/>
      <c r="I31" s="215"/>
      <c r="J31" s="216"/>
      <c r="K31" s="182"/>
    </row>
  </sheetData>
  <sheetProtection algorithmName="SHA-512" hashValue="81yJqv46zGo6TumY7ZuaicTmdJ3EYxaPZvMdfJT4yK1bnS2p/UbvaE96ksll3snXMMT1yCaCl7qzMIFfDoE9kA==" saltValue="wNHx4QoSfljujtvoAxnjMg==" spinCount="100000" sheet="1" objects="1" scenarios="1"/>
  <mergeCells count="5">
    <mergeCell ref="B4:C4"/>
    <mergeCell ref="B2:K2"/>
    <mergeCell ref="M6:S7"/>
    <mergeCell ref="M5:S5"/>
    <mergeCell ref="D4:K4"/>
  </mergeCells>
  <phoneticPr fontId="35"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128288CF-EF6B-46CD-B796-3BA7C4994C54}">
          <x14:formula1>
            <xm:f>Lists!$B$5:$B$116</xm:f>
          </x14:formula1>
          <xm:sqref>D6:D31</xm:sqref>
        </x14:dataValidation>
        <x14:dataValidation type="list" allowBlank="1" showInputMessage="1" showErrorMessage="1" xr:uid="{E78B1B98-626A-4239-8EA7-D6F57237ED84}">
          <x14:formula1>
            <xm:f>Lists!$B$118:$B$121</xm:f>
          </x14:formula1>
          <xm:sqref>E6:E31</xm:sqref>
        </x14:dataValidation>
        <x14:dataValidation type="list" allowBlank="1" showInputMessage="1" showErrorMessage="1" xr:uid="{C4619014-BE82-4487-935E-F4639F0F12AF}">
          <x14:formula1>
            <xm:f>Lists!$F$118:$F$119</xm:f>
          </x14:formula1>
          <xm:sqref>H6:H31</xm:sqref>
        </x14:dataValidation>
        <x14:dataValidation type="list" allowBlank="1" showInputMessage="1" showErrorMessage="1" xr:uid="{352134A5-60AC-4627-8BD1-18F013EA448C}">
          <x14:formula1>
            <xm:f>Lists!$B$2:$B$3</xm:f>
          </x14:formula1>
          <xm:sqref>J6:J31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0B08F-DD1D-4A29-BDF3-9C650A460A29}">
  <sheetPr codeName="Sheet2">
    <tabColor theme="0" tint="-0.499984740745262"/>
  </sheetPr>
  <dimension ref="A1:N591"/>
  <sheetViews>
    <sheetView topLeftCell="H1" zoomScale="93" zoomScaleNormal="93" workbookViewId="0">
      <pane ySplit="1" topLeftCell="A2" activePane="bottomLeft" state="frozen"/>
      <selection activeCell="B1" sqref="B1"/>
      <selection pane="bottomLeft" activeCell="I30" sqref="I30"/>
    </sheetView>
  </sheetViews>
  <sheetFormatPr defaultColWidth="9.140625" defaultRowHeight="15" x14ac:dyDescent="0.25"/>
  <cols>
    <col min="1" max="1" width="13.140625" customWidth="1"/>
    <col min="3" max="3" width="38.42578125" customWidth="1"/>
    <col min="4" max="4" width="12.140625" style="144" customWidth="1"/>
    <col min="5" max="5" width="12.85546875" style="144" customWidth="1"/>
    <col min="6" max="6" width="26.7109375" customWidth="1"/>
    <col min="7" max="7" width="27.5703125" customWidth="1"/>
    <col min="8" max="8" width="116.7109375" customWidth="1"/>
    <col min="9" max="9" width="13.140625" customWidth="1"/>
    <col min="10" max="10" width="43.140625" customWidth="1"/>
    <col min="11" max="11" width="46.7109375" customWidth="1"/>
    <col min="12" max="12" width="53.7109375" style="147" customWidth="1"/>
    <col min="13" max="13" width="42" customWidth="1"/>
    <col min="14" max="14" width="49.42578125" customWidth="1"/>
  </cols>
  <sheetData>
    <row r="1" spans="1:14" x14ac:dyDescent="0.25">
      <c r="A1" t="s">
        <v>0</v>
      </c>
      <c r="B1" t="s">
        <v>1</v>
      </c>
      <c r="C1" t="s">
        <v>2</v>
      </c>
      <c r="D1" s="144" t="s">
        <v>3</v>
      </c>
      <c r="E1" s="144" t="s">
        <v>4</v>
      </c>
      <c r="F1" t="s">
        <v>5</v>
      </c>
      <c r="G1" t="s">
        <v>6</v>
      </c>
      <c r="H1" t="s">
        <v>7</v>
      </c>
      <c r="I1" t="s">
        <v>8</v>
      </c>
      <c r="J1" t="s">
        <v>9</v>
      </c>
      <c r="K1" t="s">
        <v>10</v>
      </c>
      <c r="L1" s="147" t="s">
        <v>11</v>
      </c>
      <c r="M1" t="s">
        <v>12</v>
      </c>
      <c r="N1" t="s">
        <v>13</v>
      </c>
    </row>
    <row r="2" spans="1:14" x14ac:dyDescent="0.25">
      <c r="C2" s="153" t="s">
        <v>1110</v>
      </c>
      <c r="D2" s="144">
        <f>IF(ISBLANK('1. Strategic Planning'!$D$4),"",'1. Strategic Planning'!$D$4)</f>
        <v>44743</v>
      </c>
      <c r="E2" s="144">
        <f>IF(ISBLANK('1. Strategic Planning'!$D$5),"",'1. Strategic Planning'!$D$5)</f>
        <v>45107</v>
      </c>
      <c r="F2" t="s">
        <v>722</v>
      </c>
      <c r="G2" t="s">
        <v>170</v>
      </c>
      <c r="H2" t="str">
        <f>'1. Strategic Planning'!$B$10</f>
        <v># of staff hired to lead Collaborative Strategic Planning efforts related to the Opioid Settlements</v>
      </c>
      <c r="I2" s="154" t="s">
        <v>16</v>
      </c>
      <c r="J2" t="str">
        <f>IF(ISBLANK('1. Strategic Planning'!$C$10),"",'1. Strategic Planning'!$C$10)</f>
        <v/>
      </c>
      <c r="L2" s="212"/>
      <c r="M2" t="str">
        <f>IF(ISBLANK('1. Strategic Planning'!$D$10),"",'1. Strategic Planning'!$D$10)</f>
        <v/>
      </c>
      <c r="N2" t="str">
        <f>IF(ISBLANK('1. Strategic Planning'!$E$10),"",'1. Strategic Planning'!$E$10)</f>
        <v/>
      </c>
    </row>
    <row r="3" spans="1:14" x14ac:dyDescent="0.25">
      <c r="C3" s="153" t="s">
        <v>1110</v>
      </c>
      <c r="D3" s="144">
        <f>IF(ISBLANK('1. Strategic Planning'!$D$4),"",'1. Strategic Planning'!$D$4)</f>
        <v>44743</v>
      </c>
      <c r="E3" s="144">
        <f>IF(ISBLANK('1. Strategic Planning'!$D$5),"",'1. Strategic Planning'!$D$5)</f>
        <v>45107</v>
      </c>
      <c r="F3" t="s">
        <v>722</v>
      </c>
      <c r="G3" t="s">
        <v>172</v>
      </c>
      <c r="H3" t="str">
        <f>'1. Strategic Planning'!$B$11</f>
        <v># of meetings facilitated to support Collaborative Strategic Planning efforts related to the Opioid Settlements</v>
      </c>
      <c r="I3" s="154" t="s">
        <v>16</v>
      </c>
      <c r="J3" t="str">
        <f>IF(ISBLANK('1. Strategic Planning'!$C$11),"",'1. Strategic Planning'!$C$11)</f>
        <v/>
      </c>
      <c r="L3" s="212"/>
      <c r="M3" t="str">
        <f>IF(ISBLANK('1. Strategic Planning'!$D$11),"",'1. Strategic Planning'!$D$11)</f>
        <v/>
      </c>
      <c r="N3" t="str">
        <f>IF(ISBLANK('1. Strategic Planning'!$E$11),"",'1. Strategic Planning'!$E$11)</f>
        <v/>
      </c>
    </row>
    <row r="4" spans="1:14" x14ac:dyDescent="0.25">
      <c r="C4" s="153" t="s">
        <v>1110</v>
      </c>
      <c r="D4" s="144">
        <f>IF(ISBLANK('1. Strategic Planning'!$D$4),"",'1. Strategic Planning'!$D$4)</f>
        <v>44743</v>
      </c>
      <c r="E4" s="144">
        <f>IF(ISBLANK('1. Strategic Planning'!$D$5),"",'1. Strategic Planning'!$D$5)</f>
        <v>45107</v>
      </c>
      <c r="F4" t="s">
        <v>722</v>
      </c>
      <c r="G4" t="s">
        <v>173</v>
      </c>
      <c r="H4" t="str">
        <f>'1. Strategic Planning'!$B$12</f>
        <v># of collaborative strategic plans produced, in which all of the activities below were completed</v>
      </c>
      <c r="I4" s="154" t="s">
        <v>16</v>
      </c>
      <c r="J4" t="str">
        <f>IF(ISBLANK('1. Strategic Planning'!$C$12),"",'1. Strategic Planning'!$C$12)</f>
        <v/>
      </c>
      <c r="L4" s="212"/>
      <c r="M4" t="str">
        <f>IF(ISBLANK('1. Strategic Planning'!$D$12),"",'1. Strategic Planning'!$D$12)</f>
        <v/>
      </c>
      <c r="N4" t="str">
        <f>IF(ISBLANK('1. Strategic Planning'!$E$12),"",'1. Strategic Planning'!$E$12)</f>
        <v/>
      </c>
    </row>
    <row r="5" spans="1:14" x14ac:dyDescent="0.25">
      <c r="C5" s="153" t="s">
        <v>1110</v>
      </c>
      <c r="D5" s="144">
        <f>IF(ISBLANK('1. Strategic Planning'!$D$4),"",'1. Strategic Planning'!$D$4)</f>
        <v>44743</v>
      </c>
      <c r="E5" s="144">
        <f>IF(ISBLANK('1. Strategic Planning'!$D$5),"",'1. Strategic Planning'!$D$5)</f>
        <v>45107</v>
      </c>
      <c r="F5" t="s">
        <v>722</v>
      </c>
      <c r="G5" t="s">
        <v>174</v>
      </c>
      <c r="H5" t="str">
        <f>'1. Strategic Planning'!$B$15</f>
        <v>A. Diverse stakeholders engaged?</v>
      </c>
      <c r="I5" s="154" t="s">
        <v>16</v>
      </c>
      <c r="J5" t="str">
        <f>IF('1. Strategic Planning'!$C$15="yes", 1, IF('1. Strategic Planning'!$C$15="no", 0, ""))</f>
        <v/>
      </c>
      <c r="L5" s="212"/>
      <c r="M5" t="str">
        <f>IF(ISBLANK('1. Strategic Planning'!$D$15),"",'1. Strategic Planning'!$D$15)</f>
        <v/>
      </c>
      <c r="N5" t="str">
        <f>IF(ISBLANK('1. Strategic Planning'!$E$15),"",'1. Strategic Planning'!$E$15)</f>
        <v/>
      </c>
    </row>
    <row r="6" spans="1:14" x14ac:dyDescent="0.25">
      <c r="C6" s="153" t="s">
        <v>1110</v>
      </c>
      <c r="D6" s="144">
        <f>IF(ISBLANK('1. Strategic Planning'!$D$4),"",'1. Strategic Planning'!$D$4)</f>
        <v>44743</v>
      </c>
      <c r="E6" s="144">
        <f>IF(ISBLANK('1. Strategic Planning'!$D$5),"",'1. Strategic Planning'!$D$5)</f>
        <v>45107</v>
      </c>
      <c r="F6" t="s">
        <v>722</v>
      </c>
      <c r="G6" t="s">
        <v>175</v>
      </c>
      <c r="H6" t="str">
        <f>'1. Strategic Planning'!$B$16</f>
        <v>B. Facilitator designated?</v>
      </c>
      <c r="I6" s="154" t="s">
        <v>16</v>
      </c>
      <c r="J6" t="str">
        <f>IF('1. Strategic Planning'!$C$16="yes", 1, IF('1. Strategic Planning'!$C$16="no", 0, ""))</f>
        <v/>
      </c>
      <c r="L6" s="212"/>
      <c r="M6" t="str">
        <f>IF(ISBLANK('1. Strategic Planning'!$D$16),"",'1. Strategic Planning'!$D$16)</f>
        <v/>
      </c>
      <c r="N6" t="str">
        <f>IF(ISBLANK('1. Strategic Planning'!$E$16),"",'1. Strategic Planning'!$E$16)</f>
        <v/>
      </c>
    </row>
    <row r="7" spans="1:14" x14ac:dyDescent="0.25">
      <c r="C7" s="153" t="s">
        <v>1110</v>
      </c>
      <c r="D7" s="144">
        <f>IF(ISBLANK('1. Strategic Planning'!$D$4),"",'1. Strategic Planning'!$D$4)</f>
        <v>44743</v>
      </c>
      <c r="E7" s="144">
        <f>IF(ISBLANK('1. Strategic Planning'!$D$5),"",'1. Strategic Planning'!$D$5)</f>
        <v>45107</v>
      </c>
      <c r="F7" t="s">
        <v>722</v>
      </c>
      <c r="G7" t="s">
        <v>176</v>
      </c>
      <c r="H7" t="str">
        <f>'1. Strategic Planning'!$B$17</f>
        <v>C. Related planning efforts built upon?</v>
      </c>
      <c r="I7" s="154" t="s">
        <v>16</v>
      </c>
      <c r="J7" t="str">
        <f>IF('1. Strategic Planning'!$C$17="yes", 1, IF('1. Strategic Planning'!$C$17="no", 0, ""))</f>
        <v/>
      </c>
      <c r="L7" s="212"/>
      <c r="M7" t="str">
        <f>IF(ISBLANK('1. Strategic Planning'!$D$17),"",'1. Strategic Planning'!$D$17)</f>
        <v/>
      </c>
      <c r="N7" t="str">
        <f>IF(ISBLANK('1. Strategic Planning'!$E$17),"",'1. Strategic Planning'!$E$17)</f>
        <v/>
      </c>
    </row>
    <row r="8" spans="1:14" x14ac:dyDescent="0.25">
      <c r="C8" s="153" t="s">
        <v>1110</v>
      </c>
      <c r="D8" s="144">
        <f>IF(ISBLANK('1. Strategic Planning'!$D$4),"",'1. Strategic Planning'!$D$4)</f>
        <v>44743</v>
      </c>
      <c r="E8" s="144">
        <f>IF(ISBLANK('1. Strategic Planning'!$D$5),"",'1. Strategic Planning'!$D$5)</f>
        <v>45107</v>
      </c>
      <c r="F8" t="s">
        <v>722</v>
      </c>
      <c r="G8" t="s">
        <v>171</v>
      </c>
      <c r="H8" t="str">
        <f>'1. Strategic Planning'!$B$18</f>
        <v>D. Shared vision agreed upon?</v>
      </c>
      <c r="I8" s="154" t="s">
        <v>16</v>
      </c>
      <c r="J8" t="str">
        <f>IF('1. Strategic Planning'!$C$18="yes", 1, IF('1. Strategic Planning'!$C$18="no", 0, ""))</f>
        <v/>
      </c>
      <c r="L8" s="212"/>
      <c r="M8" t="str">
        <f>IF(ISBLANK('1. Strategic Planning'!$D$18),"",'1. Strategic Planning'!$D$18)</f>
        <v/>
      </c>
      <c r="N8" t="str">
        <f>IF(ISBLANK('1. Strategic Planning'!$E$18),"",'1. Strategic Planning'!$E$18)</f>
        <v/>
      </c>
    </row>
    <row r="9" spans="1:14" x14ac:dyDescent="0.25">
      <c r="C9" s="153" t="s">
        <v>1110</v>
      </c>
      <c r="D9" s="144">
        <f>IF(ISBLANK('1. Strategic Planning'!$D$4),"",'1. Strategic Planning'!$D$4)</f>
        <v>44743</v>
      </c>
      <c r="E9" s="144">
        <f>IF(ISBLANK('1. Strategic Planning'!$D$5),"",'1. Strategic Planning'!$D$5)</f>
        <v>45107</v>
      </c>
      <c r="F9" t="s">
        <v>722</v>
      </c>
      <c r="G9" t="s">
        <v>184</v>
      </c>
      <c r="H9" t="str">
        <f>'1. Strategic Planning'!$B$19</f>
        <v>E. Key indicator(s) identified?</v>
      </c>
      <c r="I9" s="154" t="s">
        <v>16</v>
      </c>
      <c r="J9" t="str">
        <f>IF('1. Strategic Planning'!$C$19="yes", 1, IF('1. Strategic Planning'!$C$19="no", 0, ""))</f>
        <v/>
      </c>
      <c r="L9" s="212"/>
      <c r="M9" t="str">
        <f>IF(ISBLANK('1. Strategic Planning'!$D$19),"",'1. Strategic Planning'!$D$19)</f>
        <v/>
      </c>
      <c r="N9" t="str">
        <f>IF(ISBLANK('1. Strategic Planning'!$E$19),"",'1. Strategic Planning'!$E$19)</f>
        <v/>
      </c>
    </row>
    <row r="10" spans="1:14" x14ac:dyDescent="0.25">
      <c r="C10" s="153" t="s">
        <v>1110</v>
      </c>
      <c r="D10" s="144">
        <f>IF(ISBLANK('1. Strategic Planning'!$D$4),"",'1. Strategic Planning'!$D$4)</f>
        <v>44743</v>
      </c>
      <c r="E10" s="144">
        <f>IF(ISBLANK('1. Strategic Planning'!$D$5),"",'1. Strategic Planning'!$D$5)</f>
        <v>45107</v>
      </c>
      <c r="F10" t="s">
        <v>722</v>
      </c>
      <c r="G10" t="s">
        <v>177</v>
      </c>
      <c r="H10" t="str">
        <f>'1. Strategic Planning'!$B$20</f>
        <v>F. Root causes explored and identified?</v>
      </c>
      <c r="I10" s="154" t="s">
        <v>16</v>
      </c>
      <c r="J10" t="str">
        <f>IF('1. Strategic Planning'!$C$20="yes", 1, IF('1. Strategic Planning'!$C$20="no", 0, ""))</f>
        <v/>
      </c>
      <c r="L10" s="212"/>
      <c r="M10" t="str">
        <f>IF(ISBLANK('1. Strategic Planning'!$D$20),"",'1. Strategic Planning'!$D$20)</f>
        <v/>
      </c>
      <c r="N10" t="str">
        <f>IF(ISBLANK('1. Strategic Planning'!$E$20),"",'1. Strategic Planning'!$E$20)</f>
        <v/>
      </c>
    </row>
    <row r="11" spans="1:14" x14ac:dyDescent="0.25">
      <c r="C11" s="153" t="s">
        <v>1110</v>
      </c>
      <c r="D11" s="144">
        <f>IF(ISBLANK('1. Strategic Planning'!$D$4),"",'1. Strategic Planning'!$D$4)</f>
        <v>44743</v>
      </c>
      <c r="E11" s="144">
        <f>IF(ISBLANK('1. Strategic Planning'!$D$5),"",'1. Strategic Planning'!$D$5)</f>
        <v>45107</v>
      </c>
      <c r="F11" t="s">
        <v>722</v>
      </c>
      <c r="G11" t="s">
        <v>178</v>
      </c>
      <c r="H11" t="str">
        <f>'1. Strategic Planning'!$B$21</f>
        <v>G. Potential strategies identified and evaluated?</v>
      </c>
      <c r="I11" s="154" t="s">
        <v>16</v>
      </c>
      <c r="J11" t="str">
        <f>IF('1. Strategic Planning'!$C$21="yes", 1, IF('1. Strategic Planning'!$C$21="no", 0, ""))</f>
        <v/>
      </c>
      <c r="L11" s="212"/>
      <c r="M11" t="str">
        <f>IF(ISBLANK('1. Strategic Planning'!$D$21),"",'1. Strategic Planning'!$D$21)</f>
        <v/>
      </c>
      <c r="N11" t="str">
        <f>IF(ISBLANK('1. Strategic Planning'!$E$21),"",'1. Strategic Planning'!$E$21)</f>
        <v/>
      </c>
    </row>
    <row r="12" spans="1:14" x14ac:dyDescent="0.25">
      <c r="C12" s="153" t="s">
        <v>1110</v>
      </c>
      <c r="D12" s="144">
        <f>IF(ISBLANK('1. Strategic Planning'!$D$4),"",'1. Strategic Planning'!$D$4)</f>
        <v>44743</v>
      </c>
      <c r="E12" s="144">
        <f>IF(ISBLANK('1. Strategic Planning'!$D$5),"",'1. Strategic Planning'!$D$5)</f>
        <v>45107</v>
      </c>
      <c r="F12" t="s">
        <v>722</v>
      </c>
      <c r="G12" t="s">
        <v>179</v>
      </c>
      <c r="H12" t="str">
        <f>'1. Strategic Planning'!$B$22</f>
        <v>H. Gaps in existing efforts identified?</v>
      </c>
      <c r="I12" s="154" t="s">
        <v>16</v>
      </c>
      <c r="J12" t="str">
        <f>IF('1. Strategic Planning'!$C$22="yes", 1, IF('1. Strategic Planning'!$C$22="no", 0, ""))</f>
        <v/>
      </c>
      <c r="L12" s="212"/>
      <c r="M12" t="str">
        <f>IF(ISBLANK('1. Strategic Planning'!$D$22),"",'1. Strategic Planning'!$D$22)</f>
        <v/>
      </c>
      <c r="N12" t="str">
        <f>IF(ISBLANK('1. Strategic Planning'!$E$22),"",'1. Strategic Planning'!$E$22)</f>
        <v/>
      </c>
    </row>
    <row r="13" spans="1:14" x14ac:dyDescent="0.25">
      <c r="C13" s="153" t="s">
        <v>1110</v>
      </c>
      <c r="D13" s="144">
        <f>IF(ISBLANK('1. Strategic Planning'!$D$4),"",'1. Strategic Planning'!$D$4)</f>
        <v>44743</v>
      </c>
      <c r="E13" s="144">
        <f>IF(ISBLANK('1. Strategic Planning'!$D$5),"",'1. Strategic Planning'!$D$5)</f>
        <v>45107</v>
      </c>
      <c r="F13" t="s">
        <v>722</v>
      </c>
      <c r="G13" t="s">
        <v>180</v>
      </c>
      <c r="H13" t="str">
        <f>'1. Strategic Planning'!$B$23</f>
        <v>I. Strategies prioritized?</v>
      </c>
      <c r="I13" s="154" t="s">
        <v>16</v>
      </c>
      <c r="J13" t="str">
        <f>IF('1. Strategic Planning'!$C$23="yes", 1, IF('1. Strategic Planning'!$C$23="no", 0, ""))</f>
        <v/>
      </c>
      <c r="L13" s="212"/>
      <c r="M13" t="str">
        <f>IF(ISBLANK('1. Strategic Planning'!$D$23),"",'1. Strategic Planning'!$D$23)</f>
        <v/>
      </c>
      <c r="N13" t="str">
        <f>IF(ISBLANK('1. Strategic Planning'!$E$23),"",'1. Strategic Planning'!$E$23)</f>
        <v/>
      </c>
    </row>
    <row r="14" spans="1:14" x14ac:dyDescent="0.25">
      <c r="C14" s="153" t="s">
        <v>1110</v>
      </c>
      <c r="D14" s="144">
        <f>IF(ISBLANK('1. Strategic Planning'!$D$4),"",'1. Strategic Planning'!$D$4)</f>
        <v>44743</v>
      </c>
      <c r="E14" s="144">
        <f>IF(ISBLANK('1. Strategic Planning'!$D$5),"",'1. Strategic Planning'!$D$5)</f>
        <v>45107</v>
      </c>
      <c r="F14" t="s">
        <v>722</v>
      </c>
      <c r="G14" t="s">
        <v>181</v>
      </c>
      <c r="H14" t="str">
        <f>'1. Strategic Planning'!$B$24</f>
        <v>J. Goals, measures, and evaluation plan identified</v>
      </c>
      <c r="I14" s="154" t="s">
        <v>16</v>
      </c>
      <c r="J14" t="str">
        <f>IF('1. Strategic Planning'!$C$24="yes", 1, IF('1. Strategic Planning'!$C$24="no", 0, ""))</f>
        <v/>
      </c>
      <c r="L14" s="212"/>
      <c r="M14" t="str">
        <f>IF(ISBLANK('1. Strategic Planning'!$D$24),"",'1. Strategic Planning'!$D$24)</f>
        <v/>
      </c>
      <c r="N14" t="str">
        <f>IF(ISBLANK('1. Strategic Planning'!$E$24),"",'1. Strategic Planning'!$E$24)</f>
        <v/>
      </c>
    </row>
    <row r="15" spans="1:14" x14ac:dyDescent="0.25">
      <c r="C15" s="153" t="s">
        <v>1110</v>
      </c>
      <c r="D15" s="144">
        <f>IF(ISBLANK('1. Strategic Planning'!$D$4),"",'1. Strategic Planning'!$D$4)</f>
        <v>44743</v>
      </c>
      <c r="E15" s="144">
        <f>IF(ISBLANK('1. Strategic Planning'!$D$5),"",'1. Strategic Planning'!$D$5)</f>
        <v>45107</v>
      </c>
      <c r="F15" t="s">
        <v>722</v>
      </c>
      <c r="G15" t="s">
        <v>182</v>
      </c>
      <c r="H15" t="str">
        <f>'1. Strategic Planning'!$B$25</f>
        <v>K. Alignment of strategies considered?</v>
      </c>
      <c r="I15" s="154" t="s">
        <v>16</v>
      </c>
      <c r="J15" t="str">
        <f>IF('1. Strategic Planning'!$C$25="yes", 1, IF('1. Strategic Planning'!$C$25="no", 0, ""))</f>
        <v/>
      </c>
      <c r="L15" s="212"/>
      <c r="M15" t="str">
        <f>IF(ISBLANK('1. Strategic Planning'!$D$25),"",'1. Strategic Planning'!$D$25)</f>
        <v/>
      </c>
      <c r="N15" t="str">
        <f>IF(ISBLANK('1. Strategic Planning'!$E$25),"",'1. Strategic Planning'!$E$25)</f>
        <v/>
      </c>
    </row>
    <row r="16" spans="1:14" x14ac:dyDescent="0.25">
      <c r="C16" s="153" t="s">
        <v>1110</v>
      </c>
      <c r="D16" s="144">
        <f>IF(ISBLANK('1. Strategic Planning'!$D$4),"",'1. Strategic Planning'!$D$4)</f>
        <v>44743</v>
      </c>
      <c r="E16" s="144">
        <f>IF(ISBLANK('1. Strategic Planning'!$D$5),"",'1. Strategic Planning'!$D$5)</f>
        <v>45107</v>
      </c>
      <c r="F16" t="s">
        <v>722</v>
      </c>
      <c r="G16" t="s">
        <v>183</v>
      </c>
      <c r="H16" t="str">
        <f>'1. Strategic Planning'!$B$26</f>
        <v>L. Organizations identified?</v>
      </c>
      <c r="I16" s="154" t="s">
        <v>16</v>
      </c>
      <c r="J16" t="str">
        <f>IF('1. Strategic Planning'!$C$26="yes", 1, IF('1. Strategic Planning'!$C$26="no", 0, ""))</f>
        <v/>
      </c>
      <c r="L16" s="212"/>
      <c r="M16" t="str">
        <f>IF(ISBLANK('1. Strategic Planning'!$D$26),"",'1. Strategic Planning'!$D$26)</f>
        <v/>
      </c>
      <c r="N16" t="str">
        <f>IF(ISBLANK('1. Strategic Planning'!$E$26),"",'1. Strategic Planning'!$E$26)</f>
        <v/>
      </c>
    </row>
    <row r="17" spans="3:14" x14ac:dyDescent="0.25">
      <c r="C17" s="153" t="s">
        <v>1110</v>
      </c>
      <c r="D17" s="144">
        <f>IF(ISBLANK('1. Strategic Planning'!$D$4),"",'1. Strategic Planning'!$D$4)</f>
        <v>44743</v>
      </c>
      <c r="E17" s="144">
        <f>IF(ISBLANK('1. Strategic Planning'!$D$5),"",'1. Strategic Planning'!$D$5)</f>
        <v>45107</v>
      </c>
      <c r="F17" t="s">
        <v>722</v>
      </c>
      <c r="G17" t="s">
        <v>185</v>
      </c>
      <c r="H17" t="str">
        <f>'1. Strategic Planning'!$B$27</f>
        <v>M. Budgets and timelines developed?</v>
      </c>
      <c r="I17" s="154" t="s">
        <v>16</v>
      </c>
      <c r="J17" t="str">
        <f>IF('1. Strategic Planning'!$C$27="yes", 1, IF('1. Strategic Planning'!$C$27="no", 0, ""))</f>
        <v/>
      </c>
      <c r="L17" s="212"/>
      <c r="M17" t="str">
        <f>IF(ISBLANK('1. Strategic Planning'!$D$27),"",'1. Strategic Planning'!$D$27)</f>
        <v/>
      </c>
      <c r="N17" t="str">
        <f>IF(ISBLANK('1. Strategic Planning'!$E$27),"",'1. Strategic Planning'!$E$27)</f>
        <v/>
      </c>
    </row>
    <row r="18" spans="3:14" x14ac:dyDescent="0.25">
      <c r="C18" s="153" t="s">
        <v>1110</v>
      </c>
      <c r="D18" s="144">
        <f>IF(ISBLANK('1. Strategic Planning'!$D$4),"",'1. Strategic Planning'!$D$4)</f>
        <v>44743</v>
      </c>
      <c r="E18" s="144">
        <f>IF(ISBLANK('1. Strategic Planning'!$D$5),"",'1. Strategic Planning'!$D$5)</f>
        <v>45107</v>
      </c>
      <c r="F18" t="s">
        <v>722</v>
      </c>
      <c r="G18" t="s">
        <v>190</v>
      </c>
      <c r="H18" t="str">
        <f>'1. Strategic Planning'!$B$28</f>
        <v>N. Recommendations offered?</v>
      </c>
      <c r="I18" s="154" t="s">
        <v>16</v>
      </c>
      <c r="J18" t="str">
        <f>IF('1. Strategic Planning'!$C$28="yes", 1, IF('1. Strategic Planning'!$C$28="no", 0, ""))</f>
        <v/>
      </c>
      <c r="L18" s="212"/>
      <c r="M18" t="str">
        <f>IF(ISBLANK('1. Strategic Planning'!$D$28),"",'1. Strategic Planning'!$D$28)</f>
        <v/>
      </c>
      <c r="N18" t="str">
        <f>IF(ISBLANK('1. Strategic Planning'!$E$28),"",'1. Strategic Planning'!$E$28)</f>
        <v/>
      </c>
    </row>
    <row r="19" spans="3:14" x14ac:dyDescent="0.25">
      <c r="C19" s="153" t="s">
        <v>1110</v>
      </c>
      <c r="D19" s="144">
        <f>IF(ISBLANK('1. Strategic Planning'!$D$4),"",'1. Strategic Planning'!$D$4)</f>
        <v>44743</v>
      </c>
      <c r="E19" s="144">
        <f>IF(ISBLANK('1. Strategic Planning'!$D$5),"",'1. Strategic Planning'!$D$5)</f>
        <v>45107</v>
      </c>
      <c r="F19" t="s">
        <v>722</v>
      </c>
      <c r="G19" t="s">
        <v>735</v>
      </c>
      <c r="H19" t="str">
        <f>'1. Strategic Planning'!$B$29</f>
        <v>Total # of Activities Marked "Yes" (Autocalculated)</v>
      </c>
      <c r="I19" s="154" t="s">
        <v>16</v>
      </c>
      <c r="J19" t="str">
        <f>IF(ISBLANK('1. Strategic Planning'!$C$29),"",'1. Strategic Planning'!$C$29)</f>
        <v/>
      </c>
      <c r="L19" s="212"/>
      <c r="M19" t="str">
        <f>IF(ISBLANK('1. Strategic Planning'!$D$29),"",'1. Strategic Planning'!$D$29)</f>
        <v/>
      </c>
    </row>
    <row r="20" spans="3:14" x14ac:dyDescent="0.25">
      <c r="C20" s="153" t="s">
        <v>1110</v>
      </c>
      <c r="D20" s="144">
        <f>IF(ISBLANK('1. Strategic Planning'!$D$4),"",'1. Strategic Planning'!$D$4)</f>
        <v>44743</v>
      </c>
      <c r="E20" s="144">
        <f>IF(ISBLANK('1. Strategic Planning'!$D$5),"",'1. Strategic Planning'!$D$5)</f>
        <v>45107</v>
      </c>
      <c r="F20" t="s">
        <v>722</v>
      </c>
      <c r="G20" t="s">
        <v>186</v>
      </c>
      <c r="H20" t="str">
        <f>IF(ISBLANK('1. Strategic Planning'!$B$32),"",'1. Strategic Planning'!$B$32)</f>
        <v/>
      </c>
      <c r="I20" s="154" t="s">
        <v>16</v>
      </c>
      <c r="J20" t="str">
        <f>IF(ISBLANK('1. Strategic Planning'!$C$32),"",'1. Strategic Planning'!$C$32)</f>
        <v/>
      </c>
      <c r="L20" s="212"/>
      <c r="M20" t="str">
        <f>IF(ISBLANK('1. Strategic Planning'!$D$32),"",'1. Strategic Planning'!$D$32)</f>
        <v/>
      </c>
      <c r="N20" t="str">
        <f>IF(ISBLANK('1. Strategic Planning'!$E$32),"",'1. Strategic Planning'!$E$32)</f>
        <v/>
      </c>
    </row>
    <row r="21" spans="3:14" x14ac:dyDescent="0.25">
      <c r="C21" s="153" t="s">
        <v>1110</v>
      </c>
      <c r="D21" s="144">
        <f>IF(ISBLANK('1. Strategic Planning'!$D$4),"",'1. Strategic Planning'!$D$4)</f>
        <v>44743</v>
      </c>
      <c r="E21" s="144">
        <f>IF(ISBLANK('1. Strategic Planning'!$D$5),"",'1. Strategic Planning'!$D$5)</f>
        <v>45107</v>
      </c>
      <c r="F21" t="s">
        <v>722</v>
      </c>
      <c r="G21" t="s">
        <v>188</v>
      </c>
      <c r="H21" t="str">
        <f>IF(ISBLANK('1. Strategic Planning'!$B$33),"",'1. Strategic Planning'!$B$33)</f>
        <v/>
      </c>
      <c r="I21" s="154" t="s">
        <v>16</v>
      </c>
      <c r="J21" t="str">
        <f>IF(ISBLANK('1. Strategic Planning'!$C$33),"",'1. Strategic Planning'!$C$33)</f>
        <v/>
      </c>
      <c r="L21" s="212"/>
      <c r="M21" t="str">
        <f>IF(ISBLANK('1. Strategic Planning'!$D$33),"",'1. Strategic Planning'!$D$33)</f>
        <v/>
      </c>
      <c r="N21" t="str">
        <f>IF(ISBLANK('1. Strategic Planning'!$E$33),"",'1. Strategic Planning'!$E$33)</f>
        <v/>
      </c>
    </row>
    <row r="22" spans="3:14" x14ac:dyDescent="0.25">
      <c r="C22" s="153" t="s">
        <v>1110</v>
      </c>
      <c r="D22" s="144">
        <f>IF(ISBLANK('1. Strategic Planning'!$D$4),"",'1. Strategic Planning'!$D$4)</f>
        <v>44743</v>
      </c>
      <c r="E22" s="144">
        <f>IF(ISBLANK('1. Strategic Planning'!$D$5),"",'1. Strategic Planning'!$D$5)</f>
        <v>45107</v>
      </c>
      <c r="F22" t="s">
        <v>722</v>
      </c>
      <c r="G22" t="s">
        <v>187</v>
      </c>
      <c r="H22" t="str">
        <f>IF(ISBLANK('1. Strategic Planning'!$B$34),"",'1. Strategic Planning'!$B$34)</f>
        <v/>
      </c>
      <c r="I22" s="154" t="s">
        <v>16</v>
      </c>
      <c r="J22" t="str">
        <f>IF(ISBLANK('1. Strategic Planning'!$C$34),"",'1. Strategic Planning'!$C$34)</f>
        <v/>
      </c>
      <c r="L22" s="212"/>
      <c r="M22" t="str">
        <f>IF(ISBLANK('1. Strategic Planning'!$D$34),"",'1. Strategic Planning'!$D$34)</f>
        <v/>
      </c>
      <c r="N22" t="str">
        <f>IF(ISBLANK('1. Strategic Planning'!$E$34),"",'1. Strategic Planning'!$E$34)</f>
        <v/>
      </c>
    </row>
    <row r="23" spans="3:14" x14ac:dyDescent="0.25">
      <c r="C23" s="153" t="s">
        <v>1110</v>
      </c>
      <c r="D23" s="144">
        <f>IF(ISBLANK('1. Strategic Planning'!$D$4),"",'1. Strategic Planning'!$D$4)</f>
        <v>44743</v>
      </c>
      <c r="E23" s="144">
        <f>IF(ISBLANK('1. Strategic Planning'!$D$5),"",'1. Strategic Planning'!$D$5)</f>
        <v>45107</v>
      </c>
      <c r="F23" t="s">
        <v>723</v>
      </c>
      <c r="G23" t="s">
        <v>189</v>
      </c>
      <c r="H23" t="str">
        <f>'1. Strategic Planning'!$D$39</f>
        <v>% of recommendations offered that were approved by local officials</v>
      </c>
      <c r="I23" s="154" t="s">
        <v>16</v>
      </c>
      <c r="J23" t="str">
        <f>IF(ISBLANK('1. Strategic Planning'!$C$39),"",'1. Strategic Planning'!$C$39)</f>
        <v/>
      </c>
      <c r="K23" t="str">
        <f>IF(ISBLANK('1. Strategic Planning'!$C$40),"",'1. Strategic Planning'!$C$40)</f>
        <v/>
      </c>
      <c r="L23" s="212" t="str">
        <f>IF('1. Strategic Planning'!E39="Incomplete","",'1. Strategic Planning'!E39)</f>
        <v/>
      </c>
      <c r="N23" t="str">
        <f>IF(ISBLANK('1. Strategic Planning'!$F$39),"",'1. Strategic Planning'!$F$39)</f>
        <v/>
      </c>
    </row>
    <row r="24" spans="3:14" x14ac:dyDescent="0.25">
      <c r="C24" s="153" t="s">
        <v>1110</v>
      </c>
      <c r="D24" s="144">
        <f>IF(ISBLANK('1. Strategic Planning'!$D$4),"",'1. Strategic Planning'!$D$4)</f>
        <v>44743</v>
      </c>
      <c r="E24" s="144">
        <f>IF(ISBLANK('1. Strategic Planning'!$D$5),"",'1. Strategic Planning'!$D$5)</f>
        <v>45107</v>
      </c>
      <c r="F24" t="s">
        <v>723</v>
      </c>
      <c r="G24" t="s">
        <v>191</v>
      </c>
      <c r="H24" t="str">
        <f>'1. Strategic Planning'!$D$41</f>
        <v>% of stakeholder categories (as outlined in Exhibit C Item A Detail) that were met during the collaborative strategic planning process</v>
      </c>
      <c r="I24" s="154" t="s">
        <v>16</v>
      </c>
      <c r="J24" t="str">
        <f>IF(ISBLANK('1. Strategic Planning'!$C$41),"",'1. Strategic Planning'!$C$41)</f>
        <v/>
      </c>
      <c r="K24" t="str">
        <f>IF(ISBLANK('1. Strategic Planning'!$C$41),"",'1. Strategic Planning'!$C$42)</f>
        <v/>
      </c>
      <c r="L24" s="212" t="str">
        <f>IF('1. Strategic Planning'!$E$41="Incomplete","",'1. Strategic Planning'!$E$41)</f>
        <v/>
      </c>
      <c r="N24" t="str">
        <f>IF(ISBLANK('1. Strategic Planning'!$F$41),"",'1. Strategic Planning'!$F$41)</f>
        <v/>
      </c>
    </row>
    <row r="25" spans="3:14" x14ac:dyDescent="0.25">
      <c r="C25" s="153" t="s">
        <v>1110</v>
      </c>
      <c r="D25" s="144">
        <f>IF(ISBLANK('1. Strategic Planning'!$D$4),"",'1. Strategic Planning'!$D$4)</f>
        <v>44743</v>
      </c>
      <c r="E25" s="144">
        <f>IF(ISBLANK('1. Strategic Planning'!$D$5),"",'1. Strategic Planning'!$D$5)</f>
        <v>45107</v>
      </c>
      <c r="F25" t="s">
        <v>723</v>
      </c>
      <c r="G25" t="s">
        <v>192</v>
      </c>
      <c r="H25" t="str">
        <f>'1. Strategic Planning'!$D$43</f>
        <v>% of stakeholders involved in collaborative strategic planning process who feel that they were heard in the process</v>
      </c>
      <c r="I25" s="154" t="s">
        <v>16</v>
      </c>
      <c r="J25" t="str">
        <f>IF(ISBLANK('1. Strategic Planning'!$C$43),"",'1. Strategic Planning'!$C$43)</f>
        <v/>
      </c>
      <c r="K25" t="str">
        <f>IF(ISBLANK('1. Strategic Planning'!$C$44),"",'1. Strategic Planning'!$C$44)</f>
        <v/>
      </c>
      <c r="L25" s="212" t="str">
        <f>IF('1. Strategic Planning'!$E$43="Incomplete","",'1. Strategic Planning'!$E$43)</f>
        <v/>
      </c>
      <c r="N25" t="str">
        <f>IF(ISBLANK('1. Strategic Planning'!$F$43),"",'1. Strategic Planning'!$F$43)</f>
        <v/>
      </c>
    </row>
    <row r="26" spans="3:14" x14ac:dyDescent="0.25">
      <c r="C26" s="153" t="s">
        <v>1110</v>
      </c>
      <c r="D26" s="144">
        <f>IF(ISBLANK('1. Strategic Planning'!$D$4),"",'1. Strategic Planning'!$D$4)</f>
        <v>44743</v>
      </c>
      <c r="E26" s="144">
        <f>IF(ISBLANK('1. Strategic Planning'!$D$5),"",'1. Strategic Planning'!$D$5)</f>
        <v>45107</v>
      </c>
      <c r="F26" t="s">
        <v>723</v>
      </c>
      <c r="G26" t="s">
        <v>193</v>
      </c>
      <c r="H26" t="str">
        <f>IF(ISBLANK('1. Strategic Planning'!$D$45),"",'1. Strategic Planning'!$D$45)</f>
        <v/>
      </c>
      <c r="I26" s="154" t="s">
        <v>16</v>
      </c>
      <c r="J26" t="str">
        <f>IF(ISBLANK('1. Strategic Planning'!$C$45),"",'1. Strategic Planning'!$C$45)</f>
        <v/>
      </c>
      <c r="K26" t="str">
        <f>IF(ISBLANK('1. Strategic Planning'!$C$46),"",'1. Strategic Planning'!$C$46)</f>
        <v/>
      </c>
      <c r="L26" s="212" t="str">
        <f>IF('1. Strategic Planning'!$E$45="Incomplete","",'1. Strategic Planning'!$E$45)</f>
        <v/>
      </c>
      <c r="N26" t="str">
        <f>IF(ISBLANK('1. Strategic Planning'!$F$45),"",'1. Strategic Planning'!$F$45)</f>
        <v/>
      </c>
    </row>
    <row r="27" spans="3:14" x14ac:dyDescent="0.25">
      <c r="C27" s="153" t="s">
        <v>1110</v>
      </c>
      <c r="D27" s="144">
        <f>IF(ISBLANK('1. Strategic Planning'!$D$4),"",'1. Strategic Planning'!$D$4)</f>
        <v>44743</v>
      </c>
      <c r="E27" s="144">
        <f>IF(ISBLANK('1. Strategic Planning'!$D$5),"",'1. Strategic Planning'!$D$5)</f>
        <v>45107</v>
      </c>
      <c r="F27" t="s">
        <v>723</v>
      </c>
      <c r="G27" t="s">
        <v>194</v>
      </c>
      <c r="H27" t="str">
        <f>IF(ISBLANK('1. Strategic Planning'!$D$47),"",'1. Strategic Planning'!$D$47)</f>
        <v/>
      </c>
      <c r="I27" s="154" t="s">
        <v>16</v>
      </c>
      <c r="J27" t="str">
        <f>IF(ISBLANK('1. Strategic Planning'!$C$47),"",'1. Strategic Planning'!$C$47)</f>
        <v/>
      </c>
      <c r="K27" t="str">
        <f>IF(ISBLANK('1. Strategic Planning'!$C$48),"",'1. Strategic Planning'!$C$48)</f>
        <v/>
      </c>
      <c r="L27" s="212" t="str">
        <f>IF('1. Strategic Planning'!$E$47="Incomplete","",'1. Strategic Planning'!$E$47)</f>
        <v/>
      </c>
      <c r="N27" t="str">
        <f>IF(ISBLANK('1. Strategic Planning'!$F$47),"",'1. Strategic Planning'!$F$47)</f>
        <v/>
      </c>
    </row>
    <row r="28" spans="3:14" x14ac:dyDescent="0.25">
      <c r="C28" s="153" t="s">
        <v>1110</v>
      </c>
      <c r="D28" s="144">
        <f>IF(ISBLANK('1. Strategic Planning'!$D$4),"",'1. Strategic Planning'!$D$4)</f>
        <v>44743</v>
      </c>
      <c r="E28" s="144">
        <f>IF(ISBLANK('1. Strategic Planning'!$D$5),"",'1. Strategic Planning'!$D$5)</f>
        <v>45107</v>
      </c>
      <c r="F28" t="s">
        <v>723</v>
      </c>
      <c r="G28" t="s">
        <v>195</v>
      </c>
      <c r="H28" t="str">
        <f>IF(ISBLANK('1. Strategic Planning'!$D$49),"",'1. Strategic Planning'!$D$49)</f>
        <v/>
      </c>
      <c r="I28" s="154" t="s">
        <v>16</v>
      </c>
      <c r="J28" t="str">
        <f>IF(ISBLANK('1. Strategic Planning'!$C$49),"",'1. Strategic Planning'!$C$49)</f>
        <v/>
      </c>
      <c r="K28" t="str">
        <f>IF(ISBLANK('1. Strategic Planning'!$C$50),"",'1. Strategic Planning'!$C$50)</f>
        <v/>
      </c>
      <c r="L28" s="212" t="str">
        <f>IF('1. Strategic Planning'!$E$49="Incomplete","",'1. Strategic Planning'!$E$49)</f>
        <v/>
      </c>
      <c r="N28" t="str">
        <f>IF(ISBLANK('1. Strategic Planning'!$F$49),"",'1. Strategic Planning'!$F$49)</f>
        <v/>
      </c>
    </row>
    <row r="29" spans="3:14" x14ac:dyDescent="0.25">
      <c r="C29" s="153" t="s">
        <v>1110</v>
      </c>
      <c r="D29" s="144">
        <f>IF(ISBLANK('1. Strategic Planning'!$D$4),"",'1. Strategic Planning'!$D$4)</f>
        <v>44743</v>
      </c>
      <c r="E29" s="144">
        <f>IF(ISBLANK('1. Strategic Planning'!$D$5),"",'1. Strategic Planning'!$D$5)</f>
        <v>45107</v>
      </c>
      <c r="F29" t="s">
        <v>724</v>
      </c>
      <c r="G29" t="s">
        <v>196</v>
      </c>
      <c r="H29" t="str">
        <f>'1. Strategic Planning'!$D$55</f>
        <v>% of recommendations implemented during the reporting period</v>
      </c>
      <c r="I29" s="154" t="s">
        <v>16</v>
      </c>
      <c r="J29" t="str">
        <f>IF(ISBLANK('1. Strategic Planning'!$C$55),"",'1. Strategic Planning'!$C$55)</f>
        <v/>
      </c>
      <c r="K29" t="str">
        <f>IF(ISBLANK('1. Strategic Planning'!$C$56),"",'1. Strategic Planning'!$C$56)</f>
        <v/>
      </c>
      <c r="L29" s="212" t="str">
        <f>IF('1. Strategic Planning'!$E$55="Incomplete","",'1. Strategic Planning'!$E$55)</f>
        <v/>
      </c>
      <c r="N29" t="str">
        <f>IF(ISBLANK('1. Strategic Planning'!$F$55),"",'1. Strategic Planning'!$F$55)</f>
        <v/>
      </c>
    </row>
    <row r="30" spans="3:14" x14ac:dyDescent="0.25">
      <c r="C30" s="153" t="s">
        <v>1110</v>
      </c>
      <c r="D30" s="144">
        <f>IF(ISBLANK('1. Strategic Planning'!$D$4),"",'1. Strategic Planning'!$D$4)</f>
        <v>44743</v>
      </c>
      <c r="E30" s="144">
        <f>IF(ISBLANK('1. Strategic Planning'!$D$5),"",'1. Strategic Planning'!$D$5)</f>
        <v>45107</v>
      </c>
      <c r="F30" t="s">
        <v>724</v>
      </c>
      <c r="G30" t="s">
        <v>197</v>
      </c>
      <c r="H30" t="str">
        <f>IF(ISBLANK('1. Strategic Planning'!$D$57),"",'1. Strategic Planning'!$D$57)</f>
        <v/>
      </c>
      <c r="I30" s="154" t="s">
        <v>16</v>
      </c>
      <c r="J30" t="str">
        <f>IF(ISBLANK('1. Strategic Planning'!$C$57),"",'1. Strategic Planning'!$C$57)</f>
        <v/>
      </c>
      <c r="K30" t="str">
        <f>IF(ISBLANK('1. Strategic Planning'!$C$58),"",'1. Strategic Planning'!$C$58)</f>
        <v/>
      </c>
      <c r="L30" s="212" t="str">
        <f>IF('1. Strategic Planning'!$E$57="Incomplete","",'1. Strategic Planning'!$E$57)</f>
        <v/>
      </c>
      <c r="N30" t="str">
        <f>IF(ISBLANK('1. Strategic Planning'!$F$57),"",'1. Strategic Planning'!$F$57)</f>
        <v/>
      </c>
    </row>
    <row r="31" spans="3:14" x14ac:dyDescent="0.25">
      <c r="C31" s="153" t="s">
        <v>1110</v>
      </c>
      <c r="D31" s="144">
        <f>IF(ISBLANK('1. Strategic Planning'!$D$4),"",'1. Strategic Planning'!$D$4)</f>
        <v>44743</v>
      </c>
      <c r="E31" s="144">
        <f>IF(ISBLANK('1. Strategic Planning'!$D$5),"",'1. Strategic Planning'!$D$5)</f>
        <v>45107</v>
      </c>
      <c r="F31" t="s">
        <v>724</v>
      </c>
      <c r="G31" t="s">
        <v>198</v>
      </c>
      <c r="H31" t="str">
        <f>IF(ISBLANK('1. Strategic Planning'!$D$59),"",'1. Strategic Planning'!$D$59)</f>
        <v/>
      </c>
      <c r="I31" s="154" t="s">
        <v>16</v>
      </c>
      <c r="J31" t="str">
        <f>IF(ISBLANK('1. Strategic Planning'!$C$59),"",'1. Strategic Planning'!$C$59)</f>
        <v/>
      </c>
      <c r="K31" t="str">
        <f>IF(ISBLANK('1. Strategic Planning'!$C$60),"",'1. Strategic Planning'!$C$60)</f>
        <v/>
      </c>
      <c r="L31" s="212" t="str">
        <f>IF('1. Strategic Planning'!$E$59="Incomplete","",'1. Strategic Planning'!$E$59)</f>
        <v/>
      </c>
      <c r="N31" t="str">
        <f>IF(ISBLANK('1. Strategic Planning'!$F$59),"",'1. Strategic Planning'!$F$59)</f>
        <v/>
      </c>
    </row>
    <row r="32" spans="3:14" x14ac:dyDescent="0.25">
      <c r="C32" s="153" t="s">
        <v>1110</v>
      </c>
      <c r="D32" s="144">
        <f>IF(ISBLANK('1. Strategic Planning'!$D$4),"",'1. Strategic Planning'!$D$4)</f>
        <v>44743</v>
      </c>
      <c r="E32" s="144">
        <f>IF(ISBLANK('1. Strategic Planning'!$D$5),"",'1. Strategic Planning'!$D$5)</f>
        <v>45107</v>
      </c>
      <c r="F32" t="s">
        <v>724</v>
      </c>
      <c r="G32" t="s">
        <v>199</v>
      </c>
      <c r="H32" t="str">
        <f>IF(ISBLANK('1. Strategic Planning'!$D$61),"",'1. Strategic Planning'!$D$61)</f>
        <v/>
      </c>
      <c r="I32" s="154" t="s">
        <v>16</v>
      </c>
      <c r="J32" t="str">
        <f>IF(ISBLANK('1. Strategic Planning'!$C$61),"",'1. Strategic Planning'!$C$61)</f>
        <v/>
      </c>
      <c r="K32" t="str">
        <f>IF(ISBLANK('1. Strategic Planning'!$C$62),"",'1. Strategic Planning'!$C$62)</f>
        <v/>
      </c>
      <c r="L32" s="212" t="str">
        <f>IF('1. Strategic Planning'!$E$61="Incomplete","",'1. Strategic Planning'!$E$61)</f>
        <v/>
      </c>
      <c r="N32" t="str">
        <f>IF(ISBLANK('1. Strategic Planning'!$F$61),"",'1. Strategic Planning'!$F$61)</f>
        <v/>
      </c>
    </row>
    <row r="33" spans="3:14" x14ac:dyDescent="0.25">
      <c r="C33" s="155" t="s">
        <v>1111</v>
      </c>
      <c r="D33" s="144">
        <f>IF(ISBLANK('2. Evidence-Based Treatment'!$D$4),"",'2. Evidence-Based Treatment'!$D$4)</f>
        <v>44743</v>
      </c>
      <c r="E33" s="144">
        <f>IF(ISBLANK('2. Evidence-Based Treatment'!$D$5),"",'2. Evidence-Based Treatment'!$D$5)</f>
        <v>45107</v>
      </c>
      <c r="F33" t="s">
        <v>722</v>
      </c>
      <c r="G33" t="s">
        <v>1064</v>
      </c>
      <c r="H33" s="154" t="str">
        <f>'2. Evidence-Based Treatment'!$B$10</f>
        <v># of naloxone kits distributed</v>
      </c>
      <c r="I33" s="154" t="s">
        <v>16</v>
      </c>
      <c r="J33" t="str">
        <f>IF(ISBLANK('2. Evidence-Based Treatment'!$C$10),"",'2. Evidence-Based Treatment'!$C$10)</f>
        <v/>
      </c>
      <c r="L33" s="212"/>
      <c r="M33" t="str">
        <f>IF(ISBLANK('2. Evidence-Based Treatment'!$D$10),"",'2. Evidence-Based Treatment'!$D$10)</f>
        <v/>
      </c>
      <c r="N33" t="str">
        <f>IF(ISBLANK('2. Evidence-Based Treatment'!$E$10),"",'2. Evidence-Based Treatment'!$E$10)</f>
        <v/>
      </c>
    </row>
    <row r="34" spans="3:14" x14ac:dyDescent="0.25">
      <c r="C34" s="155" t="s">
        <v>1111</v>
      </c>
      <c r="D34" s="144">
        <f>IF(ISBLANK('2. Evidence-Based Treatment'!$D$4),"",'2. Evidence-Based Treatment'!$D$4)</f>
        <v>44743</v>
      </c>
      <c r="E34" s="144">
        <f>IF(ISBLANK('2. Evidence-Based Treatment'!$D$5),"",'2. Evidence-Based Treatment'!$D$5)</f>
        <v>45107</v>
      </c>
      <c r="F34" t="s">
        <v>722</v>
      </c>
      <c r="G34" t="s">
        <v>331</v>
      </c>
      <c r="H34" s="154" t="str">
        <f>'2. Evidence-Based Treatment'!$B$12</f>
        <v># of OTPs that dispense methadone, buprenorphine, and naltrexone</v>
      </c>
      <c r="I34" s="154" t="s">
        <v>16</v>
      </c>
      <c r="J34" t="str">
        <f>IF(ISBLANK('2. Evidence-Based Treatment'!$C$12),"",'2. Evidence-Based Treatment'!$C$12)</f>
        <v/>
      </c>
      <c r="L34" s="212"/>
      <c r="M34" t="str">
        <f>IF(ISBLANK('2. Evidence-Based Treatment'!$D$12),"",'2. Evidence-Based Treatment'!$D$12)</f>
        <v/>
      </c>
      <c r="N34" t="str">
        <f>IF(ISBLANK('2. Evidence-Based Treatment'!E12),"",'2. Evidence-Based Treatment'!E12)</f>
        <v/>
      </c>
    </row>
    <row r="35" spans="3:14" x14ac:dyDescent="0.25">
      <c r="C35" s="155" t="s">
        <v>1111</v>
      </c>
      <c r="D35" s="144">
        <f>IF(ISBLANK('2. Evidence-Based Treatment'!$D$4),"",'2. Evidence-Based Treatment'!$D$4)</f>
        <v>44743</v>
      </c>
      <c r="E35" s="144">
        <f>IF(ISBLANK('2. Evidence-Based Treatment'!$D$5),"",'2. Evidence-Based Treatment'!$D$5)</f>
        <v>45107</v>
      </c>
      <c r="F35" t="s">
        <v>722</v>
      </c>
      <c r="G35" t="s">
        <v>332</v>
      </c>
      <c r="H35" s="154" t="str">
        <f>'2. Evidence-Based Treatment'!$B$13</f>
        <v># of OTPs that dispense only methadone</v>
      </c>
      <c r="I35" s="154" t="s">
        <v>16</v>
      </c>
      <c r="J35" t="str">
        <f>IF(ISBLANK('2. Evidence-Based Treatment'!$C$13),"",'2. Evidence-Based Treatment'!$C$13)</f>
        <v/>
      </c>
      <c r="L35" s="212"/>
      <c r="M35" t="str">
        <f>IF(ISBLANK('2. Evidence-Based Treatment'!$D$13),"",'2. Evidence-Based Treatment'!$D$13)</f>
        <v/>
      </c>
      <c r="N35" t="str">
        <f>IF(ISBLANK('2. Evidence-Based Treatment'!$E$13),"",'2. Evidence-Based Treatment'!$E$13)</f>
        <v/>
      </c>
    </row>
    <row r="36" spans="3:14" ht="15" customHeight="1" x14ac:dyDescent="0.25">
      <c r="C36" s="155" t="s">
        <v>1111</v>
      </c>
      <c r="D36" s="144">
        <f>IF(ISBLANK('2. Evidence-Based Treatment'!$D$4),"",'2. Evidence-Based Treatment'!$D$4)</f>
        <v>44743</v>
      </c>
      <c r="E36" s="144">
        <f>IF(ISBLANK('2. Evidence-Based Treatment'!$D$5),"",'2. Evidence-Based Treatment'!$D$5)</f>
        <v>45107</v>
      </c>
      <c r="F36" t="s">
        <v>722</v>
      </c>
      <c r="G36" t="s">
        <v>333</v>
      </c>
      <c r="H36" s="154" t="str">
        <f>'2. Evidence-Based Treatment'!$B$14</f>
        <v># of OTP-based medical providers who prescribe methadone for OUD patients</v>
      </c>
      <c r="I36" s="154" t="s">
        <v>16</v>
      </c>
      <c r="J36" t="str">
        <f>IF(ISBLANK('2. Evidence-Based Treatment'!$C$14),"",'2. Evidence-Based Treatment'!$C$14)</f>
        <v/>
      </c>
      <c r="L36" s="212"/>
      <c r="M36" t="str">
        <f>IF(ISBLANK('2. Evidence-Based Treatment'!$D$14),"",'2. Evidence-Based Treatment'!$D$14)</f>
        <v/>
      </c>
      <c r="N36" t="str">
        <f>IF(ISBLANK('2. Evidence-Based Treatment'!$E$14),"",'2. Evidence-Based Treatment'!$E$14)</f>
        <v/>
      </c>
    </row>
    <row r="37" spans="3:14" x14ac:dyDescent="0.25">
      <c r="C37" s="155" t="s">
        <v>1111</v>
      </c>
      <c r="D37" s="144">
        <f>IF(ISBLANK('2. Evidence-Based Treatment'!$D$4),"",'2. Evidence-Based Treatment'!$D$4)</f>
        <v>44743</v>
      </c>
      <c r="E37" s="144">
        <f>IF(ISBLANK('2. Evidence-Based Treatment'!$D$5),"",'2. Evidence-Based Treatment'!$D$5)</f>
        <v>45107</v>
      </c>
      <c r="F37" t="s">
        <v>722</v>
      </c>
      <c r="G37" t="s">
        <v>265</v>
      </c>
      <c r="H37" s="154" t="str">
        <f>'2. Evidence-Based Treatment'!$B$15</f>
        <v># of referrals to opioid treatment programs</v>
      </c>
      <c r="I37" s="154" t="s">
        <v>16</v>
      </c>
      <c r="J37" t="str">
        <f>IF(ISBLANK('2. Evidence-Based Treatment'!$C$15),"",'2. Evidence-Based Treatment'!$C$15)</f>
        <v/>
      </c>
      <c r="L37" s="212"/>
      <c r="M37" t="str">
        <f>IF(ISBLANK('2. Evidence-Based Treatment'!$D$15),"",'2. Evidence-Based Treatment'!$D$15)</f>
        <v/>
      </c>
      <c r="N37" t="str">
        <f>IF(ISBLANK('2. Evidence-Based Treatment'!$E$15),"",'2. Evidence-Based Treatment'!$E$15)</f>
        <v/>
      </c>
    </row>
    <row r="38" spans="3:14" x14ac:dyDescent="0.25">
      <c r="C38" s="155" t="s">
        <v>1111</v>
      </c>
      <c r="D38" s="144">
        <f>IF(ISBLANK('2. Evidence-Based Treatment'!$D$4),"",'2. Evidence-Based Treatment'!$D$4)</f>
        <v>44743</v>
      </c>
      <c r="E38" s="144">
        <f>IF(ISBLANK('2. Evidence-Based Treatment'!$D$5),"",'2. Evidence-Based Treatment'!$D$5)</f>
        <v>45107</v>
      </c>
      <c r="F38" t="s">
        <v>722</v>
      </c>
      <c r="G38" t="s">
        <v>266</v>
      </c>
      <c r="H38" s="154" t="str">
        <f>'2. Evidence-Based Treatment'!$B$16</f>
        <v># of unique patients with OUD served at OTP</v>
      </c>
      <c r="I38" s="154" t="s">
        <v>16</v>
      </c>
      <c r="J38" t="str">
        <f>IF(ISBLANK('2. Evidence-Based Treatment'!$C$16),"",'2. Evidence-Based Treatment'!$C$16)</f>
        <v/>
      </c>
      <c r="L38" s="212"/>
      <c r="M38" t="str">
        <f>IF(ISBLANK('2. Evidence-Based Treatment'!$D$16),"",'2. Evidence-Based Treatment'!$D$16)</f>
        <v/>
      </c>
      <c r="N38" t="str">
        <f>IF(ISBLANK('2. Evidence-Based Treatment'!$E$16),"",'2. Evidence-Based Treatment'!$E$16)</f>
        <v/>
      </c>
    </row>
    <row r="39" spans="3:14" x14ac:dyDescent="0.25">
      <c r="C39" s="155" t="s">
        <v>1111</v>
      </c>
      <c r="D39" s="144">
        <f>IF(ISBLANK('2. Evidence-Based Treatment'!$D$4),"",'2. Evidence-Based Treatment'!$D$4)</f>
        <v>44743</v>
      </c>
      <c r="E39" s="144">
        <f>IF(ISBLANK('2. Evidence-Based Treatment'!$D$5),"",'2. Evidence-Based Treatment'!$D$5)</f>
        <v>45107</v>
      </c>
      <c r="F39" t="s">
        <v>722</v>
      </c>
      <c r="G39" t="s">
        <v>267</v>
      </c>
      <c r="H39" s="154" t="str">
        <f>'2. Evidence-Based Treatment'!$B$18</f>
        <v xml:space="preserve"># of office-based clinics offering MOUD within county </v>
      </c>
      <c r="I39" s="154" t="s">
        <v>16</v>
      </c>
      <c r="J39" t="str">
        <f>IF(ISBLANK('2. Evidence-Based Treatment'!$C$18),"",'2. Evidence-Based Treatment'!$C$18)</f>
        <v/>
      </c>
      <c r="L39" s="212"/>
      <c r="M39" t="str">
        <f>IF(ISBLANK('2. Evidence-Based Treatment'!$D$18),"",'2. Evidence-Based Treatment'!$D$18)</f>
        <v/>
      </c>
      <c r="N39" t="str">
        <f>IF(ISBLANK('2. Evidence-Based Treatment'!$E$18),"",'2. Evidence-Based Treatment'!$E$18)</f>
        <v/>
      </c>
    </row>
    <row r="40" spans="3:14" ht="13.5" customHeight="1" x14ac:dyDescent="0.25">
      <c r="C40" s="155" t="s">
        <v>1111</v>
      </c>
      <c r="D40" s="144">
        <f>IF(ISBLANK('2. Evidence-Based Treatment'!$D$4),"",'2. Evidence-Based Treatment'!$D$4)</f>
        <v>44743</v>
      </c>
      <c r="E40" s="144">
        <f>IF(ISBLANK('2. Evidence-Based Treatment'!$D$5),"",'2. Evidence-Based Treatment'!$D$5)</f>
        <v>45107</v>
      </c>
      <c r="F40" t="s">
        <v>722</v>
      </c>
      <c r="G40" t="s">
        <v>334</v>
      </c>
      <c r="H40" s="154" t="str">
        <f>'2. Evidence-Based Treatment'!$B$19</f>
        <v># of individual OBOT providers who prescribe buprenorphine for patients</v>
      </c>
      <c r="I40" s="154" t="s">
        <v>16</v>
      </c>
      <c r="J40" t="str">
        <f>IF(ISBLANK('2. Evidence-Based Treatment'!$C$19),"",'2. Evidence-Based Treatment'!$C$19)</f>
        <v/>
      </c>
      <c r="L40" s="212"/>
      <c r="M40" t="str">
        <f>IF(ISBLANK('2. Evidence-Based Treatment'!$D$19),"",'2. Evidence-Based Treatment'!$D$19)</f>
        <v/>
      </c>
      <c r="N40" t="str">
        <f>IF(ISBLANK('2. Evidence-Based Treatment'!$E$19),"",'2. Evidence-Based Treatment'!$E$19)</f>
        <v/>
      </c>
    </row>
    <row r="41" spans="3:14" x14ac:dyDescent="0.25">
      <c r="C41" s="155" t="s">
        <v>1111</v>
      </c>
      <c r="D41" s="144">
        <f>IF(ISBLANK('2. Evidence-Based Treatment'!$D$4),"",'2. Evidence-Based Treatment'!$D$4)</f>
        <v>44743</v>
      </c>
      <c r="E41" s="144">
        <f>IF(ISBLANK('2. Evidence-Based Treatment'!$D$5),"",'2. Evidence-Based Treatment'!$D$5)</f>
        <v>45107</v>
      </c>
      <c r="F41" t="s">
        <v>722</v>
      </c>
      <c r="G41" t="s">
        <v>335</v>
      </c>
      <c r="H41" s="154" t="str">
        <f>'2. Evidence-Based Treatment'!$B$20</f>
        <v># of buprenorphine prescriptions provided at OBOT</v>
      </c>
      <c r="I41" s="154" t="s">
        <v>16</v>
      </c>
      <c r="J41" t="str">
        <f>IF(ISBLANK('2. Evidence-Based Treatment'!$C$20),"",'2. Evidence-Based Treatment'!$C$20)</f>
        <v/>
      </c>
      <c r="L41" s="212"/>
      <c r="M41" t="str">
        <f>IF(ISBLANK('2. Evidence-Based Treatment'!$D$20),"",'2. Evidence-Based Treatment'!$D$20)</f>
        <v/>
      </c>
      <c r="N41" t="str">
        <f>IF(ISBLANK('2. Evidence-Based Treatment'!$E$20),"",'2. Evidence-Based Treatment'!$E$20)</f>
        <v/>
      </c>
    </row>
    <row r="42" spans="3:14" x14ac:dyDescent="0.25">
      <c r="C42" s="155" t="s">
        <v>1111</v>
      </c>
      <c r="D42" s="144">
        <f>IF(ISBLANK('2. Evidence-Based Treatment'!$D$4),"",'2. Evidence-Based Treatment'!$D$4)</f>
        <v>44743</v>
      </c>
      <c r="E42" s="144">
        <f>IF(ISBLANK('2. Evidence-Based Treatment'!$D$5),"",'2. Evidence-Based Treatment'!$D$5)</f>
        <v>45107</v>
      </c>
      <c r="F42" t="s">
        <v>722</v>
      </c>
      <c r="G42" t="s">
        <v>268</v>
      </c>
      <c r="H42" s="154" t="str">
        <f>'2. Evidence-Based Treatment'!$B$21</f>
        <v># of naltrexone doses provided at OBOT</v>
      </c>
      <c r="I42" s="154" t="s">
        <v>16</v>
      </c>
      <c r="J42" t="str">
        <f>IF(ISBLANK('2. Evidence-Based Treatment'!$C$21),"",'2. Evidence-Based Treatment'!$C$21)</f>
        <v/>
      </c>
      <c r="L42" s="212"/>
      <c r="M42" t="str">
        <f>IF(ISBLANK('2. Evidence-Based Treatment'!$D$21),"",'2. Evidence-Based Treatment'!$D$21)</f>
        <v/>
      </c>
      <c r="N42" t="str">
        <f>IF(ISBLANK('2. Evidence-Based Treatment'!$E$21),"",'2. Evidence-Based Treatment'!$E$21)</f>
        <v/>
      </c>
    </row>
    <row r="43" spans="3:14" x14ac:dyDescent="0.25">
      <c r="C43" s="155" t="s">
        <v>1111</v>
      </c>
      <c r="D43" s="144">
        <f>IF(ISBLANK('2. Evidence-Based Treatment'!$D$4),"",'2. Evidence-Based Treatment'!$D$4)</f>
        <v>44743</v>
      </c>
      <c r="E43" s="144">
        <f>IF(ISBLANK('2. Evidence-Based Treatment'!$D$5),"",'2. Evidence-Based Treatment'!$D$5)</f>
        <v>45107</v>
      </c>
      <c r="F43" t="s">
        <v>722</v>
      </c>
      <c r="G43" t="s">
        <v>269</v>
      </c>
      <c r="H43" s="154" t="str">
        <f>'2. Evidence-Based Treatment'!$B$22</f>
        <v># of referrals to OBOT</v>
      </c>
      <c r="I43" s="154" t="s">
        <v>16</v>
      </c>
      <c r="J43" t="str">
        <f>IF(ISBLANK('2. Evidence-Based Treatment'!$C$22),"",'2. Evidence-Based Treatment'!$C$22)</f>
        <v/>
      </c>
      <c r="L43" s="212"/>
      <c r="M43" t="str">
        <f>IF(ISBLANK('2. Evidence-Based Treatment'!$D$22),"",'2. Evidence-Based Treatment'!$D$22)</f>
        <v/>
      </c>
      <c r="N43" t="str">
        <f>IF(ISBLANK('2. Evidence-Based Treatment'!$E$22),"",'2. Evidence-Based Treatment'!$E$22)</f>
        <v/>
      </c>
    </row>
    <row r="44" spans="3:14" x14ac:dyDescent="0.25">
      <c r="C44" s="155" t="s">
        <v>1111</v>
      </c>
      <c r="D44" s="144">
        <f>IF(ISBLANK('2. Evidence-Based Treatment'!$D$4),"",'2. Evidence-Based Treatment'!$D$4)</f>
        <v>44743</v>
      </c>
      <c r="E44" s="144">
        <f>IF(ISBLANK('2. Evidence-Based Treatment'!$D$5),"",'2. Evidence-Based Treatment'!$D$5)</f>
        <v>45107</v>
      </c>
      <c r="F44" t="s">
        <v>722</v>
      </c>
      <c r="G44" t="s">
        <v>270</v>
      </c>
      <c r="H44" s="154" t="str">
        <f>'2. Evidence-Based Treatment'!$B$23</f>
        <v># of unique patients with OUD served at OBOT</v>
      </c>
      <c r="I44" s="154" t="s">
        <v>16</v>
      </c>
      <c r="J44" t="str">
        <f>IF(ISBLANK('2. Evidence-Based Treatment'!$C$23),"",'2. Evidence-Based Treatment'!$C$23)</f>
        <v/>
      </c>
      <c r="L44" s="212"/>
      <c r="M44" t="str">
        <f>IF(ISBLANK('2. Evidence-Based Treatment'!$D$23),"",'2. Evidence-Based Treatment'!$D$23)</f>
        <v/>
      </c>
      <c r="N44" t="str">
        <f>IF(ISBLANK('2. Evidence-Based Treatment'!$E$23),"",'2. Evidence-Based Treatment'!$E$23)</f>
        <v/>
      </c>
    </row>
    <row r="45" spans="3:14" x14ac:dyDescent="0.25">
      <c r="C45" s="155" t="s">
        <v>1111</v>
      </c>
      <c r="D45" s="144">
        <f>IF(ISBLANK('2. Evidence-Based Treatment'!$D$4),"",'2. Evidence-Based Treatment'!$D$4)</f>
        <v>44743</v>
      </c>
      <c r="E45" s="144">
        <f>IF(ISBLANK('2. Evidence-Based Treatment'!$D$5),"",'2. Evidence-Based Treatment'!$D$5)</f>
        <v>45107</v>
      </c>
      <c r="F45" t="s">
        <v>722</v>
      </c>
      <c r="G45" t="s">
        <v>271</v>
      </c>
      <c r="H45" s="154" t="str">
        <f>'2. Evidence-Based Treatment'!$B$25</f>
        <v xml:space="preserve"># of FQHCs offering MOUD within county </v>
      </c>
      <c r="I45" s="154" t="s">
        <v>16</v>
      </c>
      <c r="J45" t="str">
        <f>IF(ISBLANK('2. Evidence-Based Treatment'!$C$25),"",'2. Evidence-Based Treatment'!$C$25)</f>
        <v/>
      </c>
      <c r="L45" s="212"/>
      <c r="M45" t="str">
        <f>IF(ISBLANK('2. Evidence-Based Treatment'!$D$25),"",'2. Evidence-Based Treatment'!$D$25)</f>
        <v/>
      </c>
      <c r="N45" t="str">
        <f>IF(ISBLANK('2. Evidence-Based Treatment'!$E$25),"",'2. Evidence-Based Treatment'!$E$25)</f>
        <v/>
      </c>
    </row>
    <row r="46" spans="3:14" x14ac:dyDescent="0.25">
      <c r="C46" s="155" t="s">
        <v>1111</v>
      </c>
      <c r="D46" s="144">
        <f>IF(ISBLANK('2. Evidence-Based Treatment'!$D$4),"",'2. Evidence-Based Treatment'!$D$4)</f>
        <v>44743</v>
      </c>
      <c r="E46" s="144">
        <f>IF(ISBLANK('2. Evidence-Based Treatment'!$D$5),"",'2. Evidence-Based Treatment'!$D$5)</f>
        <v>45107</v>
      </c>
      <c r="F46" t="s">
        <v>722</v>
      </c>
      <c r="G46" t="s">
        <v>336</v>
      </c>
      <c r="H46" s="154" t="str">
        <f>'2. Evidence-Based Treatment'!$B$26</f>
        <v># of individual FQHC providers who prescribe buprenorphine for patients</v>
      </c>
      <c r="I46" s="154" t="s">
        <v>16</v>
      </c>
      <c r="J46" t="str">
        <f>IF(ISBLANK('2. Evidence-Based Treatment'!$C$26),"",'2. Evidence-Based Treatment'!$C$26)</f>
        <v/>
      </c>
      <c r="L46" s="212"/>
      <c r="M46" t="str">
        <f>IF(ISBLANK('2. Evidence-Based Treatment'!$D$26),"",'2. Evidence-Based Treatment'!$D$26)</f>
        <v/>
      </c>
      <c r="N46" t="str">
        <f>IF(ISBLANK('2. Evidence-Based Treatment'!$E$26),"",'2. Evidence-Based Treatment'!$E$26)</f>
        <v/>
      </c>
    </row>
    <row r="47" spans="3:14" x14ac:dyDescent="0.25">
      <c r="C47" s="155" t="s">
        <v>1111</v>
      </c>
      <c r="D47" s="144">
        <f>IF(ISBLANK('2. Evidence-Based Treatment'!$D$4),"",'2. Evidence-Based Treatment'!$D$4)</f>
        <v>44743</v>
      </c>
      <c r="E47" s="144">
        <f>IF(ISBLANK('2. Evidence-Based Treatment'!$D$5),"",'2. Evidence-Based Treatment'!$D$5)</f>
        <v>45107</v>
      </c>
      <c r="F47" t="s">
        <v>722</v>
      </c>
      <c r="G47" t="s">
        <v>337</v>
      </c>
      <c r="H47" s="154" t="str">
        <f>'2. Evidence-Based Treatment'!$B$27</f>
        <v># of buprenorphine prescriptions provided at FQHC</v>
      </c>
      <c r="I47" s="154" t="s">
        <v>16</v>
      </c>
      <c r="J47" t="str">
        <f>IF(ISBLANK('2. Evidence-Based Treatment'!$C$27),"",'2. Evidence-Based Treatment'!$C$27)</f>
        <v/>
      </c>
      <c r="L47" s="212"/>
      <c r="M47" t="str">
        <f>IF(ISBLANK('2. Evidence-Based Treatment'!$D$27),"",'2. Evidence-Based Treatment'!$D$27)</f>
        <v/>
      </c>
      <c r="N47" t="str">
        <f>IF(ISBLANK('2. Evidence-Based Treatment'!$E$27),"",'2. Evidence-Based Treatment'!$E$27)</f>
        <v/>
      </c>
    </row>
    <row r="48" spans="3:14" x14ac:dyDescent="0.25">
      <c r="C48" s="155" t="s">
        <v>1111</v>
      </c>
      <c r="D48" s="144">
        <f>IF(ISBLANK('2. Evidence-Based Treatment'!$D$4),"",'2. Evidence-Based Treatment'!$D$4)</f>
        <v>44743</v>
      </c>
      <c r="E48" s="144">
        <f>IF(ISBLANK('2. Evidence-Based Treatment'!$D$5),"",'2. Evidence-Based Treatment'!$D$5)</f>
        <v>45107</v>
      </c>
      <c r="F48" t="s">
        <v>722</v>
      </c>
      <c r="G48" t="s">
        <v>272</v>
      </c>
      <c r="H48" s="154" t="str">
        <f>'2. Evidence-Based Treatment'!$B$28</f>
        <v># of naltrexone doses provided at FQHC</v>
      </c>
      <c r="I48" s="154" t="s">
        <v>16</v>
      </c>
      <c r="J48" t="str">
        <f>IF(ISBLANK('2. Evidence-Based Treatment'!$C$28),"",'2. Evidence-Based Treatment'!$C$28)</f>
        <v/>
      </c>
      <c r="L48" s="212"/>
      <c r="M48" t="str">
        <f>IF(ISBLANK('2. Evidence-Based Treatment'!$D$28),"",'2. Evidence-Based Treatment'!$D$28)</f>
        <v/>
      </c>
      <c r="N48" t="str">
        <f>IF(ISBLANK('2. Evidence-Based Treatment'!$E$28),"",'2. Evidence-Based Treatment'!$E$28)</f>
        <v/>
      </c>
    </row>
    <row r="49" spans="3:14" x14ac:dyDescent="0.25">
      <c r="C49" s="155" t="s">
        <v>1111</v>
      </c>
      <c r="D49" s="144">
        <f>IF(ISBLANK('2. Evidence-Based Treatment'!$D$4),"",'2. Evidence-Based Treatment'!$D$4)</f>
        <v>44743</v>
      </c>
      <c r="E49" s="144">
        <f>IF(ISBLANK('2. Evidence-Based Treatment'!$D$5),"",'2. Evidence-Based Treatment'!$D$5)</f>
        <v>45107</v>
      </c>
      <c r="F49" t="s">
        <v>722</v>
      </c>
      <c r="G49" t="s">
        <v>273</v>
      </c>
      <c r="H49" s="154" t="str">
        <f>'2. Evidence-Based Treatment'!$B$29</f>
        <v># of referrals to FQHC MAT services</v>
      </c>
      <c r="I49" s="154" t="s">
        <v>16</v>
      </c>
      <c r="J49" t="str">
        <f>IF(ISBLANK('2. Evidence-Based Treatment'!$C$29),"",'2. Evidence-Based Treatment'!$C$29)</f>
        <v/>
      </c>
      <c r="L49" s="212"/>
      <c r="M49" t="str">
        <f>IF(ISBLANK('2. Evidence-Based Treatment'!$D$29),"",'2. Evidence-Based Treatment'!$D$29)</f>
        <v/>
      </c>
      <c r="N49" t="str">
        <f>IF(ISBLANK('2. Evidence-Based Treatment'!$E$29),"",'2. Evidence-Based Treatment'!$E$29)</f>
        <v/>
      </c>
    </row>
    <row r="50" spans="3:14" x14ac:dyDescent="0.25">
      <c r="C50" s="155" t="s">
        <v>1111</v>
      </c>
      <c r="D50" s="144">
        <f>IF(ISBLANK('2. Evidence-Based Treatment'!$D$4),"",'2. Evidence-Based Treatment'!$D$4)</f>
        <v>44743</v>
      </c>
      <c r="E50" s="144">
        <f>IF(ISBLANK('2. Evidence-Based Treatment'!$D$5),"",'2. Evidence-Based Treatment'!$D$5)</f>
        <v>45107</v>
      </c>
      <c r="F50" t="s">
        <v>722</v>
      </c>
      <c r="G50" t="s">
        <v>274</v>
      </c>
      <c r="H50" s="154" t="str">
        <f>'2. Evidence-Based Treatment'!$B$30</f>
        <v># of unique patients with OUD served at FQHC</v>
      </c>
      <c r="I50" s="154" t="s">
        <v>16</v>
      </c>
      <c r="J50" t="str">
        <f>IF(ISBLANK('2. Evidence-Based Treatment'!$C$30),"",'2. Evidence-Based Treatment'!$C$30)</f>
        <v/>
      </c>
      <c r="L50" s="212"/>
      <c r="M50" t="str">
        <f>IF(ISBLANK('2. Evidence-Based Treatment'!$D$30),"",'2. Evidence-Based Treatment'!$D$30)</f>
        <v/>
      </c>
      <c r="N50" t="str">
        <f>IF(ISBLANK('2. Evidence-Based Treatment'!$E$30),"",'2. Evidence-Based Treatment'!$E$30)</f>
        <v/>
      </c>
    </row>
    <row r="51" spans="3:14" x14ac:dyDescent="0.25">
      <c r="C51" s="155" t="s">
        <v>1111</v>
      </c>
      <c r="D51" s="144">
        <f>IF(ISBLANK('2. Evidence-Based Treatment'!$D$4),"",'2. Evidence-Based Treatment'!$D$4)</f>
        <v>44743</v>
      </c>
      <c r="E51" s="144">
        <f>IF(ISBLANK('2. Evidence-Based Treatment'!$D$5),"",'2. Evidence-Based Treatment'!$D$5)</f>
        <v>45107</v>
      </c>
      <c r="F51" t="s">
        <v>722</v>
      </c>
      <c r="G51" t="s">
        <v>275</v>
      </c>
      <c r="H51" s="154" t="str">
        <f>'2. Evidence-Based Treatment'!$B$32</f>
        <v xml:space="preserve"># of hospitals offering in-patient MOUD within county </v>
      </c>
      <c r="I51" s="154" t="s">
        <v>16</v>
      </c>
      <c r="J51" t="str">
        <f>IF(ISBLANK('2. Evidence-Based Treatment'!$C$32),"",'2. Evidence-Based Treatment'!$C$32)</f>
        <v/>
      </c>
      <c r="L51" s="212"/>
      <c r="M51" t="str">
        <f>IF(ISBLANK('2. Evidence-Based Treatment'!$D$32),"",'2. Evidence-Based Treatment'!$D$32)</f>
        <v/>
      </c>
      <c r="N51" t="str">
        <f>IF(ISBLANK('2. Evidence-Based Treatment'!$E$32),"",'2. Evidence-Based Treatment'!$E$32)</f>
        <v/>
      </c>
    </row>
    <row r="52" spans="3:14" x14ac:dyDescent="0.25">
      <c r="C52" s="155" t="s">
        <v>1111</v>
      </c>
      <c r="D52" s="144">
        <f>IF(ISBLANK('2. Evidence-Based Treatment'!$D$4),"",'2. Evidence-Based Treatment'!$D$4)</f>
        <v>44743</v>
      </c>
      <c r="E52" s="144">
        <f>IF(ISBLANK('2. Evidence-Based Treatment'!$D$5),"",'2. Evidence-Based Treatment'!$D$5)</f>
        <v>45107</v>
      </c>
      <c r="F52" t="s">
        <v>722</v>
      </c>
      <c r="G52" t="s">
        <v>338</v>
      </c>
      <c r="H52" s="154" t="str">
        <f>'2. Evidence-Based Treatment'!$B$33</f>
        <v># of hospitalists who prescribe buprenorphine for patients</v>
      </c>
      <c r="I52" s="154" t="s">
        <v>16</v>
      </c>
      <c r="J52" t="str">
        <f>IF(ISBLANK('2. Evidence-Based Treatment'!$C$33),"",'2. Evidence-Based Treatment'!$C$33)</f>
        <v/>
      </c>
      <c r="L52" s="212"/>
      <c r="M52" t="str">
        <f>IF(ISBLANK('2. Evidence-Based Treatment'!$D$33),"",'2. Evidence-Based Treatment'!$D$33)</f>
        <v/>
      </c>
      <c r="N52" t="str">
        <f>IF(ISBLANK('2. Evidence-Based Treatment'!$E$33),"",'2. Evidence-Based Treatment'!$E$33)</f>
        <v/>
      </c>
    </row>
    <row r="53" spans="3:14" x14ac:dyDescent="0.25">
      <c r="C53" s="155" t="s">
        <v>1111</v>
      </c>
      <c r="D53" s="144">
        <f>IF(ISBLANK('2. Evidence-Based Treatment'!$D$4),"",'2. Evidence-Based Treatment'!$D$4)</f>
        <v>44743</v>
      </c>
      <c r="E53" s="144">
        <f>IF(ISBLANK('2. Evidence-Based Treatment'!$D$5),"",'2. Evidence-Based Treatment'!$D$5)</f>
        <v>45107</v>
      </c>
      <c r="F53" t="s">
        <v>722</v>
      </c>
      <c r="G53" t="s">
        <v>339</v>
      </c>
      <c r="H53" s="154" t="str">
        <f>'2. Evidence-Based Treatment'!$B$34</f>
        <v># of buprenorphine prescriptions provided through in-patient services in hospitals</v>
      </c>
      <c r="I53" s="154" t="s">
        <v>16</v>
      </c>
      <c r="J53" t="str">
        <f>IF(ISBLANK('2. Evidence-Based Treatment'!$C$34),"",'2. Evidence-Based Treatment'!$C$34)</f>
        <v/>
      </c>
      <c r="L53" s="212"/>
      <c r="M53" t="str">
        <f>IF(ISBLANK('2. Evidence-Based Treatment'!$D$34),"",'2. Evidence-Based Treatment'!$D$34)</f>
        <v/>
      </c>
      <c r="N53" t="str">
        <f>IF(ISBLANK('2. Evidence-Based Treatment'!$E$34),"",'2. Evidence-Based Treatment'!$E$34)</f>
        <v/>
      </c>
    </row>
    <row r="54" spans="3:14" x14ac:dyDescent="0.25">
      <c r="C54" s="155" t="s">
        <v>1111</v>
      </c>
      <c r="D54" s="144">
        <f>IF(ISBLANK('2. Evidence-Based Treatment'!$D$4),"",'2. Evidence-Based Treatment'!$D$4)</f>
        <v>44743</v>
      </c>
      <c r="E54" s="144">
        <f>IF(ISBLANK('2. Evidence-Based Treatment'!$D$5),"",'2. Evidence-Based Treatment'!$D$5)</f>
        <v>45107</v>
      </c>
      <c r="F54" t="s">
        <v>722</v>
      </c>
      <c r="G54" t="s">
        <v>276</v>
      </c>
      <c r="H54" s="154" t="str">
        <f>'2. Evidence-Based Treatment'!$B$35</f>
        <v># of naltrexone doses provided through in-patient services in hospitals</v>
      </c>
      <c r="I54" s="154" t="s">
        <v>16</v>
      </c>
      <c r="J54" t="str">
        <f>IF(ISBLANK('2. Evidence-Based Treatment'!$C$35),"",'2. Evidence-Based Treatment'!$C$35)</f>
        <v/>
      </c>
      <c r="L54" s="212"/>
      <c r="M54" t="str">
        <f>IF(ISBLANK('2. Evidence-Based Treatment'!$D$35),"",'2. Evidence-Based Treatment'!$D$35)</f>
        <v/>
      </c>
      <c r="N54" t="str">
        <f>IF(ISBLANK('2. Evidence-Based Treatment'!$E$35),"",'2. Evidence-Based Treatment'!$E$35)</f>
        <v/>
      </c>
    </row>
    <row r="55" spans="3:14" x14ac:dyDescent="0.25">
      <c r="C55" s="155" t="s">
        <v>1111</v>
      </c>
      <c r="D55" s="144">
        <f>IF(ISBLANK('2. Evidence-Based Treatment'!$D$4),"",'2. Evidence-Based Treatment'!$D$4)</f>
        <v>44743</v>
      </c>
      <c r="E55" s="144">
        <f>IF(ISBLANK('2. Evidence-Based Treatment'!$D$5),"",'2. Evidence-Based Treatment'!$D$5)</f>
        <v>45107</v>
      </c>
      <c r="F55" t="s">
        <v>722</v>
      </c>
      <c r="G55" t="s">
        <v>277</v>
      </c>
      <c r="H55" s="154" t="str">
        <f>'2. Evidence-Based Treatment'!$B$36</f>
        <v># of referrals to in-patient MAT services</v>
      </c>
      <c r="I55" s="154" t="s">
        <v>16</v>
      </c>
      <c r="J55" t="str">
        <f>IF(ISBLANK('2. Evidence-Based Treatment'!$C$36),"",'2. Evidence-Based Treatment'!$C$36)</f>
        <v/>
      </c>
      <c r="L55" s="212"/>
      <c r="M55" t="str">
        <f>IF(ISBLANK('2. Evidence-Based Treatment'!$D$36),"",'2. Evidence-Based Treatment'!$D$36)</f>
        <v/>
      </c>
      <c r="N55" t="str">
        <f>IF(ISBLANK('2. Evidence-Based Treatment'!$E$36),"",'2. Evidence-Based Treatment'!$E$36)</f>
        <v/>
      </c>
    </row>
    <row r="56" spans="3:14" x14ac:dyDescent="0.25">
      <c r="C56" s="155" t="s">
        <v>1111</v>
      </c>
      <c r="D56" s="144">
        <f>IF(ISBLANK('2. Evidence-Based Treatment'!$D$4),"",'2. Evidence-Based Treatment'!$D$4)</f>
        <v>44743</v>
      </c>
      <c r="E56" s="144">
        <f>IF(ISBLANK('2. Evidence-Based Treatment'!$D$5),"",'2. Evidence-Based Treatment'!$D$5)</f>
        <v>45107</v>
      </c>
      <c r="F56" t="s">
        <v>722</v>
      </c>
      <c r="G56" t="s">
        <v>278</v>
      </c>
      <c r="H56" s="154" t="str">
        <f>'2. Evidence-Based Treatment'!$B$37</f>
        <v># of unique hospital in-patients with OUD served with MAT</v>
      </c>
      <c r="I56" s="154" t="s">
        <v>16</v>
      </c>
      <c r="J56" t="str">
        <f>IF(ISBLANK('2. Evidence-Based Treatment'!$C$37),"",'2. Evidence-Based Treatment'!$C$37)</f>
        <v/>
      </c>
      <c r="L56" s="212"/>
      <c r="M56" t="str">
        <f>IF(ISBLANK('2. Evidence-Based Treatment'!$D$37),"",'2. Evidence-Based Treatment'!$D$37)</f>
        <v/>
      </c>
      <c r="N56" t="str">
        <f>IF(ISBLANK('2. Evidence-Based Treatment'!$E$37),"",'2. Evidence-Based Treatment'!$E$37)</f>
        <v/>
      </c>
    </row>
    <row r="57" spans="3:14" x14ac:dyDescent="0.25">
      <c r="C57" s="155" t="s">
        <v>1111</v>
      </c>
      <c r="D57" s="144">
        <f>IF(ISBLANK('2. Evidence-Based Treatment'!$D$4),"",'2. Evidence-Based Treatment'!$D$4)</f>
        <v>44743</v>
      </c>
      <c r="E57" s="144">
        <f>IF(ISBLANK('2. Evidence-Based Treatment'!$D$5),"",'2. Evidence-Based Treatment'!$D$5)</f>
        <v>45107</v>
      </c>
      <c r="F57" t="s">
        <v>722</v>
      </c>
      <c r="G57" t="s">
        <v>279</v>
      </c>
      <c r="H57" s="154" t="str">
        <f>'2. Evidence-Based Treatment'!$B$39</f>
        <v xml:space="preserve"># of emergency departments offering MOUD within county </v>
      </c>
      <c r="I57" s="154" t="s">
        <v>16</v>
      </c>
      <c r="J57" t="str">
        <f>IF(ISBLANK('2. Evidence-Based Treatment'!$C$39),"",'2. Evidence-Based Treatment'!$C$39)</f>
        <v/>
      </c>
      <c r="L57" s="212"/>
      <c r="M57" t="str">
        <f>IF(ISBLANK('2. Evidence-Based Treatment'!$D$39),"",'2. Evidence-Based Treatment'!$D$39)</f>
        <v/>
      </c>
      <c r="N57" t="str">
        <f>IF(ISBLANK('2. Evidence-Based Treatment'!$E$39),"",'2. Evidence-Based Treatment'!$E$39)</f>
        <v/>
      </c>
    </row>
    <row r="58" spans="3:14" x14ac:dyDescent="0.25">
      <c r="C58" s="155" t="s">
        <v>1111</v>
      </c>
      <c r="D58" s="144">
        <f>IF(ISBLANK('2. Evidence-Based Treatment'!$D$4),"",'2. Evidence-Based Treatment'!$D$4)</f>
        <v>44743</v>
      </c>
      <c r="E58" s="144">
        <f>IF(ISBLANK('2. Evidence-Based Treatment'!$D$5),"",'2. Evidence-Based Treatment'!$D$5)</f>
        <v>45107</v>
      </c>
      <c r="F58" t="s">
        <v>722</v>
      </c>
      <c r="G58" t="s">
        <v>340</v>
      </c>
      <c r="H58" s="154" t="str">
        <f>'2. Evidence-Based Treatment'!$B$40</f>
        <v># of emergency department providers who prescribe buprenorphine for patients</v>
      </c>
      <c r="I58" s="154" t="s">
        <v>16</v>
      </c>
      <c r="J58" t="str">
        <f>IF(ISBLANK('2. Evidence-Based Treatment'!$C$40),"",'2. Evidence-Based Treatment'!$C$40)</f>
        <v/>
      </c>
      <c r="L58" s="212"/>
      <c r="M58" t="str">
        <f>IF(ISBLANK('2. Evidence-Based Treatment'!$D$40),"",'2. Evidence-Based Treatment'!$D$40)</f>
        <v/>
      </c>
      <c r="N58" t="str">
        <f>IF(ISBLANK('2. Evidence-Based Treatment'!$E$40),"",'2. Evidence-Based Treatment'!$E$40)</f>
        <v/>
      </c>
    </row>
    <row r="59" spans="3:14" x14ac:dyDescent="0.25">
      <c r="C59" s="155" t="s">
        <v>1111</v>
      </c>
      <c r="D59" s="144">
        <f>IF(ISBLANK('2. Evidence-Based Treatment'!$D$4),"",'2. Evidence-Based Treatment'!$D$4)</f>
        <v>44743</v>
      </c>
      <c r="E59" s="144">
        <f>IF(ISBLANK('2. Evidence-Based Treatment'!$D$5),"",'2. Evidence-Based Treatment'!$D$5)</f>
        <v>45107</v>
      </c>
      <c r="F59" t="s">
        <v>722</v>
      </c>
      <c r="G59" t="s">
        <v>341</v>
      </c>
      <c r="H59" s="154" t="str">
        <f>'2. Evidence-Based Treatment'!$B$41</f>
        <v># of short-term buprenorphine prescriptions (14 days or less) provided in the ED</v>
      </c>
      <c r="I59" s="154" t="s">
        <v>16</v>
      </c>
      <c r="J59" t="str">
        <f>IF(ISBLANK('2. Evidence-Based Treatment'!$C$41),"",'2. Evidence-Based Treatment'!$C$41)</f>
        <v/>
      </c>
      <c r="L59" s="212"/>
      <c r="M59" t="str">
        <f>IF(ISBLANK('2. Evidence-Based Treatment'!$D$41),"",'2. Evidence-Based Treatment'!$D$41)</f>
        <v/>
      </c>
      <c r="N59" t="str">
        <f>IF(ISBLANK('2. Evidence-Based Treatment'!$E$41),"",'2. Evidence-Based Treatment'!$E$41)</f>
        <v/>
      </c>
    </row>
    <row r="60" spans="3:14" x14ac:dyDescent="0.25">
      <c r="C60" s="155" t="s">
        <v>1111</v>
      </c>
      <c r="D60" s="144">
        <f>IF(ISBLANK('2. Evidence-Based Treatment'!$D$4),"",'2. Evidence-Based Treatment'!$D$4)</f>
        <v>44743</v>
      </c>
      <c r="E60" s="144">
        <f>IF(ISBLANK('2. Evidence-Based Treatment'!$D$5),"",'2. Evidence-Based Treatment'!$D$5)</f>
        <v>45107</v>
      </c>
      <c r="F60" t="s">
        <v>722</v>
      </c>
      <c r="G60" t="s">
        <v>342</v>
      </c>
      <c r="H60" s="154" t="str">
        <f>'2. Evidence-Based Treatment'!$B$42</f>
        <v># of longer-term buprenorphine prescriptions (15 days or more) provided in the ED</v>
      </c>
      <c r="I60" s="154" t="s">
        <v>16</v>
      </c>
      <c r="J60" t="str">
        <f>IF(ISBLANK('2. Evidence-Based Treatment'!$C$42),"",'2. Evidence-Based Treatment'!$C$42)</f>
        <v/>
      </c>
      <c r="L60" s="212"/>
      <c r="M60" t="str">
        <f>IF(ISBLANK('2. Evidence-Based Treatment'!$D$42),"",'2. Evidence-Based Treatment'!$D$42)</f>
        <v/>
      </c>
      <c r="N60" t="str">
        <f>IF(ISBLANK('2. Evidence-Based Treatment'!$E$42),"",'2. Evidence-Based Treatment'!$E$42)</f>
        <v/>
      </c>
    </row>
    <row r="61" spans="3:14" x14ac:dyDescent="0.25">
      <c r="C61" s="155" t="s">
        <v>1111</v>
      </c>
      <c r="D61" s="144">
        <f>IF(ISBLANK('2. Evidence-Based Treatment'!$D$4),"",'2. Evidence-Based Treatment'!$D$4)</f>
        <v>44743</v>
      </c>
      <c r="E61" s="144">
        <f>IF(ISBLANK('2. Evidence-Based Treatment'!$D$5),"",'2. Evidence-Based Treatment'!$D$5)</f>
        <v>45107</v>
      </c>
      <c r="F61" t="s">
        <v>722</v>
      </c>
      <c r="G61" t="s">
        <v>280</v>
      </c>
      <c r="H61" s="154" t="str">
        <f>'2. Evidence-Based Treatment'!$B$43</f>
        <v># of naltrexone doses provided in the emergency department</v>
      </c>
      <c r="I61" s="154" t="s">
        <v>16</v>
      </c>
      <c r="J61" t="str">
        <f>IF(ISBLANK('2. Evidence-Based Treatment'!$C$43),"",'2. Evidence-Based Treatment'!$C$43)</f>
        <v/>
      </c>
      <c r="L61" s="212"/>
      <c r="M61" t="str">
        <f>IF(ISBLANK('2. Evidence-Based Treatment'!$D$43),"",'2. Evidence-Based Treatment'!$D$43)</f>
        <v/>
      </c>
      <c r="N61" t="str">
        <f>IF(ISBLANK('2. Evidence-Based Treatment'!$E$43),"",'2. Evidence-Based Treatment'!$E$43)</f>
        <v/>
      </c>
    </row>
    <row r="62" spans="3:14" x14ac:dyDescent="0.25">
      <c r="C62" s="155" t="s">
        <v>1111</v>
      </c>
      <c r="D62" s="144">
        <f>IF(ISBLANK('2. Evidence-Based Treatment'!$D$4),"",'2. Evidence-Based Treatment'!$D$4)</f>
        <v>44743</v>
      </c>
      <c r="E62" s="144">
        <f>IF(ISBLANK('2. Evidence-Based Treatment'!$D$5),"",'2. Evidence-Based Treatment'!$D$5)</f>
        <v>45107</v>
      </c>
      <c r="F62" t="s">
        <v>722</v>
      </c>
      <c r="G62" t="s">
        <v>281</v>
      </c>
      <c r="H62" s="154" t="str">
        <f>'2. Evidence-Based Treatment'!$B$44</f>
        <v># of referrals from emergency department to community providers</v>
      </c>
      <c r="I62" s="154" t="s">
        <v>16</v>
      </c>
      <c r="J62" t="str">
        <f>IF(ISBLANK('2. Evidence-Based Treatment'!$C$44),"",'2. Evidence-Based Treatment'!$C$44)</f>
        <v/>
      </c>
      <c r="L62" s="212"/>
      <c r="M62" t="str">
        <f>IF(ISBLANK('2. Evidence-Based Treatment'!$D$44),"",'2. Evidence-Based Treatment'!$D$44)</f>
        <v/>
      </c>
      <c r="N62" t="str">
        <f>IF(ISBLANK('2. Evidence-Based Treatment'!$E$44),"",'2. Evidence-Based Treatment'!$E$44)</f>
        <v/>
      </c>
    </row>
    <row r="63" spans="3:14" x14ac:dyDescent="0.25">
      <c r="C63" s="155" t="s">
        <v>1111</v>
      </c>
      <c r="D63" s="144">
        <f>IF(ISBLANK('2. Evidence-Based Treatment'!$D$4),"",'2. Evidence-Based Treatment'!$D$4)</f>
        <v>44743</v>
      </c>
      <c r="E63" s="144">
        <f>IF(ISBLANK('2. Evidence-Based Treatment'!$D$5),"",'2. Evidence-Based Treatment'!$D$5)</f>
        <v>45107</v>
      </c>
      <c r="F63" t="s">
        <v>722</v>
      </c>
      <c r="G63" t="s">
        <v>282</v>
      </c>
      <c r="H63" s="154" t="str">
        <f>'2. Evidence-Based Treatment'!$B$45</f>
        <v># of unique emergency department patients with OUD served with MAT</v>
      </c>
      <c r="I63" s="154" t="s">
        <v>16</v>
      </c>
      <c r="J63" t="str">
        <f>IF(ISBLANK('2. Evidence-Based Treatment'!$C$45),"",'2. Evidence-Based Treatment'!$C$45)</f>
        <v/>
      </c>
      <c r="L63" s="212"/>
      <c r="M63" t="str">
        <f>IF(ISBLANK('2. Evidence-Based Treatment'!$D$45),"",'2. Evidence-Based Treatment'!$D$45)</f>
        <v/>
      </c>
      <c r="N63" t="str">
        <f>IF(ISBLANK('2. Evidence-Based Treatment'!$E$45),"",'2. Evidence-Based Treatment'!$E$45)</f>
        <v/>
      </c>
    </row>
    <row r="64" spans="3:14" x14ac:dyDescent="0.25">
      <c r="C64" s="155" t="s">
        <v>1111</v>
      </c>
      <c r="D64" s="144">
        <f>IF(ISBLANK('2. Evidence-Based Treatment'!$D$4),"",'2. Evidence-Based Treatment'!$D$4)</f>
        <v>44743</v>
      </c>
      <c r="E64" s="144">
        <f>IF(ISBLANK('2. Evidence-Based Treatment'!$D$5),"",'2. Evidence-Based Treatment'!$D$5)</f>
        <v>45107</v>
      </c>
      <c r="F64" t="s">
        <v>722</v>
      </c>
      <c r="G64" t="s">
        <v>283</v>
      </c>
      <c r="H64" s="154" t="str">
        <f>'2. Evidence-Based Treatment'!$B$47</f>
        <v xml:space="preserve"># of Local Health Departments (LHD) offering MOUD within county </v>
      </c>
      <c r="I64" s="154" t="s">
        <v>16</v>
      </c>
      <c r="J64" t="str">
        <f>IF(ISBLANK('2. Evidence-Based Treatment'!$C$47),"",'2. Evidence-Based Treatment'!$C$47)</f>
        <v/>
      </c>
      <c r="L64" s="212"/>
      <c r="M64" t="str">
        <f>IF(ISBLANK('2. Evidence-Based Treatment'!$D$47),"",'2. Evidence-Based Treatment'!$D$47)</f>
        <v/>
      </c>
      <c r="N64" t="str">
        <f>IF(ISBLANK('2. Evidence-Based Treatment'!$E$47),"",'2. Evidence-Based Treatment'!$E$47)</f>
        <v/>
      </c>
    </row>
    <row r="65" spans="3:14" x14ac:dyDescent="0.25">
      <c r="C65" s="155" t="s">
        <v>1111</v>
      </c>
      <c r="D65" s="144">
        <f>IF(ISBLANK('2. Evidence-Based Treatment'!$D$4),"",'2. Evidence-Based Treatment'!$D$4)</f>
        <v>44743</v>
      </c>
      <c r="E65" s="144">
        <f>IF(ISBLANK('2. Evidence-Based Treatment'!$D$5),"",'2. Evidence-Based Treatment'!$D$5)</f>
        <v>45107</v>
      </c>
      <c r="F65" t="s">
        <v>722</v>
      </c>
      <c r="G65" t="s">
        <v>343</v>
      </c>
      <c r="H65" s="154" t="str">
        <f>'2. Evidence-Based Treatment'!$B$48</f>
        <v># of individual LHD-based providers who prescribe buprenorphine for patients</v>
      </c>
      <c r="I65" s="154" t="s">
        <v>16</v>
      </c>
      <c r="J65" t="str">
        <f>IF(ISBLANK('2. Evidence-Based Treatment'!$C$48),"",'2. Evidence-Based Treatment'!$C$48)</f>
        <v/>
      </c>
      <c r="L65" s="212"/>
      <c r="M65" t="str">
        <f>IF(ISBLANK('2. Evidence-Based Treatment'!$D$48),"",'2. Evidence-Based Treatment'!$D$48)</f>
        <v/>
      </c>
      <c r="N65" t="str">
        <f>IF(ISBLANK('2. Evidence-Based Treatment'!$E$48),"",'2. Evidence-Based Treatment'!$E$48)</f>
        <v/>
      </c>
    </row>
    <row r="66" spans="3:14" x14ac:dyDescent="0.25">
      <c r="C66" s="155" t="s">
        <v>1111</v>
      </c>
      <c r="D66" s="144">
        <f>IF(ISBLANK('2. Evidence-Based Treatment'!$D$4),"",'2. Evidence-Based Treatment'!$D$4)</f>
        <v>44743</v>
      </c>
      <c r="E66" s="144">
        <f>IF(ISBLANK('2. Evidence-Based Treatment'!$D$5),"",'2. Evidence-Based Treatment'!$D$5)</f>
        <v>45107</v>
      </c>
      <c r="F66" t="s">
        <v>722</v>
      </c>
      <c r="G66" t="s">
        <v>344</v>
      </c>
      <c r="H66" s="154" t="str">
        <f>'2. Evidence-Based Treatment'!$B$49</f>
        <v># of buprenorphine prescriptions provided at LHD</v>
      </c>
      <c r="I66" s="154" t="s">
        <v>16</v>
      </c>
      <c r="J66" t="str">
        <f>IF(ISBLANK('2. Evidence-Based Treatment'!$C$49),"",'2. Evidence-Based Treatment'!$C$49)</f>
        <v/>
      </c>
      <c r="L66" s="212"/>
      <c r="M66" t="str">
        <f>IF(ISBLANK('2. Evidence-Based Treatment'!$D$49),"",'2. Evidence-Based Treatment'!$D$49)</f>
        <v/>
      </c>
      <c r="N66" t="str">
        <f>IF(ISBLANK('2. Evidence-Based Treatment'!$E$49),"",'2. Evidence-Based Treatment'!$E$49)</f>
        <v/>
      </c>
    </row>
    <row r="67" spans="3:14" x14ac:dyDescent="0.25">
      <c r="C67" s="155" t="s">
        <v>1111</v>
      </c>
      <c r="D67" s="144">
        <f>IF(ISBLANK('2. Evidence-Based Treatment'!$D$4),"",'2. Evidence-Based Treatment'!$D$4)</f>
        <v>44743</v>
      </c>
      <c r="E67" s="144">
        <f>IF(ISBLANK('2. Evidence-Based Treatment'!$D$5),"",'2. Evidence-Based Treatment'!$D$5)</f>
        <v>45107</v>
      </c>
      <c r="F67" t="s">
        <v>722</v>
      </c>
      <c r="G67" t="s">
        <v>284</v>
      </c>
      <c r="H67" s="154" t="str">
        <f>'2. Evidence-Based Treatment'!$B$50</f>
        <v># of naltrexone doses provided at LHD</v>
      </c>
      <c r="I67" s="154" t="s">
        <v>16</v>
      </c>
      <c r="J67" t="str">
        <f>IF(ISBLANK('2. Evidence-Based Treatment'!$C$50),"",'2. Evidence-Based Treatment'!$C$50)</f>
        <v/>
      </c>
      <c r="L67" s="212"/>
      <c r="M67" t="str">
        <f>IF(ISBLANK('2. Evidence-Based Treatment'!$D$50),"",'2. Evidence-Based Treatment'!$D$50)</f>
        <v/>
      </c>
      <c r="N67" t="str">
        <f>IF(ISBLANK('2. Evidence-Based Treatment'!$E$50),"",'2. Evidence-Based Treatment'!$E$50)</f>
        <v/>
      </c>
    </row>
    <row r="68" spans="3:14" x14ac:dyDescent="0.25">
      <c r="C68" s="155" t="s">
        <v>1111</v>
      </c>
      <c r="D68" s="144">
        <f>IF(ISBLANK('2. Evidence-Based Treatment'!$D$4),"",'2. Evidence-Based Treatment'!$D$4)</f>
        <v>44743</v>
      </c>
      <c r="E68" s="144">
        <f>IF(ISBLANK('2. Evidence-Based Treatment'!$D$5),"",'2. Evidence-Based Treatment'!$D$5)</f>
        <v>45107</v>
      </c>
      <c r="F68" t="s">
        <v>722</v>
      </c>
      <c r="G68" t="s">
        <v>285</v>
      </c>
      <c r="H68" s="154" t="str">
        <f>'2. Evidence-Based Treatment'!$B$51</f>
        <v># of referrals to LHD MAT services</v>
      </c>
      <c r="I68" s="154" t="s">
        <v>16</v>
      </c>
      <c r="J68" t="str">
        <f>IF(ISBLANK('2. Evidence-Based Treatment'!$C$51),"",'2. Evidence-Based Treatment'!$C$51)</f>
        <v/>
      </c>
      <c r="L68" s="212"/>
      <c r="M68" t="str">
        <f>IF(ISBLANK('2. Evidence-Based Treatment'!$D$51),"",'2. Evidence-Based Treatment'!$D$51)</f>
        <v/>
      </c>
      <c r="N68" t="str">
        <f>IF(ISBLANK('2. Evidence-Based Treatment'!$E$51),"",'2. Evidence-Based Treatment'!$E$51)</f>
        <v/>
      </c>
    </row>
    <row r="69" spans="3:14" x14ac:dyDescent="0.25">
      <c r="C69" s="155" t="s">
        <v>1111</v>
      </c>
      <c r="D69" s="144">
        <f>IF(ISBLANK('2. Evidence-Based Treatment'!$D$4),"",'2. Evidence-Based Treatment'!$D$4)</f>
        <v>44743</v>
      </c>
      <c r="E69" s="144">
        <f>IF(ISBLANK('2. Evidence-Based Treatment'!$D$5),"",'2. Evidence-Based Treatment'!$D$5)</f>
        <v>45107</v>
      </c>
      <c r="F69" t="s">
        <v>722</v>
      </c>
      <c r="G69" t="s">
        <v>286</v>
      </c>
      <c r="H69" s="154" t="str">
        <f>'2. Evidence-Based Treatment'!$B$52</f>
        <v># of unique patients with OUD served at LHD with MAT</v>
      </c>
      <c r="I69" s="154" t="s">
        <v>16</v>
      </c>
      <c r="J69" t="str">
        <f>IF(ISBLANK('2. Evidence-Based Treatment'!$C$52),"",'2. Evidence-Based Treatment'!$C$52)</f>
        <v/>
      </c>
      <c r="L69" s="212"/>
      <c r="M69" t="str">
        <f>IF(ISBLANK('2. Evidence-Based Treatment'!$D$52),"",'2. Evidence-Based Treatment'!$D$52)</f>
        <v/>
      </c>
      <c r="N69" t="str">
        <f>IF(ISBLANK('2. Evidence-Based Treatment'!$E$52),"",'2. Evidence-Based Treatment'!$E$52)</f>
        <v/>
      </c>
    </row>
    <row r="70" spans="3:14" x14ac:dyDescent="0.25">
      <c r="C70" s="155" t="s">
        <v>1111</v>
      </c>
      <c r="D70" s="144">
        <f>IF(ISBLANK('2. Evidence-Based Treatment'!$D$4),"",'2. Evidence-Based Treatment'!$D$4)</f>
        <v>44743</v>
      </c>
      <c r="E70" s="144">
        <f>IF(ISBLANK('2. Evidence-Based Treatment'!$D$5),"",'2. Evidence-Based Treatment'!$D$5)</f>
        <v>45107</v>
      </c>
      <c r="F70" t="s">
        <v>722</v>
      </c>
      <c r="G70" t="s">
        <v>287</v>
      </c>
      <c r="H70" s="154" t="str">
        <f>'2. Evidence-Based Treatment'!$B$54</f>
        <v xml:space="preserve"># of EMS programs offering MOUD within county </v>
      </c>
      <c r="I70" s="154" t="s">
        <v>16</v>
      </c>
      <c r="J70" t="str">
        <f>IF(ISBLANK('2. Evidence-Based Treatment'!$C$54),"",'2. Evidence-Based Treatment'!$C$54)</f>
        <v/>
      </c>
      <c r="L70" s="212"/>
      <c r="M70" t="str">
        <f>IF(ISBLANK('2. Evidence-Based Treatment'!$D$54),"",'2. Evidence-Based Treatment'!$D$54)</f>
        <v/>
      </c>
      <c r="N70" t="str">
        <f>IF(ISBLANK('2. Evidence-Based Treatment'!$E$54),"",'2. Evidence-Based Treatment'!$E$54)</f>
        <v/>
      </c>
    </row>
    <row r="71" spans="3:14" x14ac:dyDescent="0.25">
      <c r="C71" s="155" t="s">
        <v>1111</v>
      </c>
      <c r="D71" s="144">
        <f>IF(ISBLANK('2. Evidence-Based Treatment'!$D$4),"",'2. Evidence-Based Treatment'!$D$4)</f>
        <v>44743</v>
      </c>
      <c r="E71" s="144">
        <f>IF(ISBLANK('2. Evidence-Based Treatment'!$D$5),"",'2. Evidence-Based Treatment'!$D$5)</f>
        <v>45107</v>
      </c>
      <c r="F71" t="s">
        <v>722</v>
      </c>
      <c r="G71" t="s">
        <v>345</v>
      </c>
      <c r="H71" s="154" t="str">
        <f>'2. Evidence-Based Treatment'!$B$55</f>
        <v xml:space="preserve"># of individual EMS providers who prescribe buprenorphine for patients </v>
      </c>
      <c r="I71" s="154" t="s">
        <v>16</v>
      </c>
      <c r="J71" t="str">
        <f>IF(ISBLANK('2. Evidence-Based Treatment'!$C$55),"",'2. Evidence-Based Treatment'!$C$55)</f>
        <v/>
      </c>
      <c r="L71" s="212"/>
      <c r="M71" t="str">
        <f>IF(ISBLANK('2. Evidence-Based Treatment'!$D$55),"",'2. Evidence-Based Treatment'!$D$55)</f>
        <v/>
      </c>
      <c r="N71" t="str">
        <f>IF(ISBLANK('2. Evidence-Based Treatment'!$E$55),"",'2. Evidence-Based Treatment'!$E$55)</f>
        <v/>
      </c>
    </row>
    <row r="72" spans="3:14" x14ac:dyDescent="0.25">
      <c r="C72" s="155" t="s">
        <v>1111</v>
      </c>
      <c r="D72" s="144">
        <f>IF(ISBLANK('2. Evidence-Based Treatment'!$D$4),"",'2. Evidence-Based Treatment'!$D$4)</f>
        <v>44743</v>
      </c>
      <c r="E72" s="144">
        <f>IF(ISBLANK('2. Evidence-Based Treatment'!$D$5),"",'2. Evidence-Based Treatment'!$D$5)</f>
        <v>45107</v>
      </c>
      <c r="F72" t="s">
        <v>722</v>
      </c>
      <c r="G72" t="s">
        <v>346</v>
      </c>
      <c r="H72" s="154" t="str">
        <f>'2. Evidence-Based Treatment'!$B$56</f>
        <v># of buprenorphine prescriptions provided through EMS-based MAT programs</v>
      </c>
      <c r="I72" s="154" t="s">
        <v>16</v>
      </c>
      <c r="J72" t="str">
        <f>IF(ISBLANK('2. Evidence-Based Treatment'!$C$56),"",'2. Evidence-Based Treatment'!$C$56)</f>
        <v/>
      </c>
      <c r="L72" s="212"/>
      <c r="M72" t="str">
        <f>IF(ISBLANK('2. Evidence-Based Treatment'!$D$56),"",'2. Evidence-Based Treatment'!$D$56)</f>
        <v/>
      </c>
      <c r="N72" t="str">
        <f>IF(ISBLANK('2. Evidence-Based Treatment'!$E$56),"",'2. Evidence-Based Treatment'!$E$56)</f>
        <v/>
      </c>
    </row>
    <row r="73" spans="3:14" x14ac:dyDescent="0.25">
      <c r="C73" s="155" t="s">
        <v>1111</v>
      </c>
      <c r="D73" s="144">
        <f>IF(ISBLANK('2. Evidence-Based Treatment'!$D$4),"",'2. Evidence-Based Treatment'!$D$4)</f>
        <v>44743</v>
      </c>
      <c r="E73" s="144">
        <f>IF(ISBLANK('2. Evidence-Based Treatment'!$D$5),"",'2. Evidence-Based Treatment'!$D$5)</f>
        <v>45107</v>
      </c>
      <c r="F73" t="s">
        <v>722</v>
      </c>
      <c r="G73" t="s">
        <v>288</v>
      </c>
      <c r="H73" s="154" t="str">
        <f>'2. Evidence-Based Treatment'!$B$57</f>
        <v># of naltrexone doses through EMS-based MAT programs</v>
      </c>
      <c r="I73" s="154" t="s">
        <v>16</v>
      </c>
      <c r="J73" t="str">
        <f>IF(ISBLANK('2. Evidence-Based Treatment'!$C$57),"",'2. Evidence-Based Treatment'!$C$57)</f>
        <v/>
      </c>
      <c r="L73" s="212"/>
      <c r="M73" t="str">
        <f>IF(ISBLANK('2. Evidence-Based Treatment'!$D$57),"",'2. Evidence-Based Treatment'!$D$57)</f>
        <v/>
      </c>
      <c r="N73" t="str">
        <f>IF(ISBLANK('2. Evidence-Based Treatment'!$E$57),"",'2. Evidence-Based Treatment'!$E$57)</f>
        <v/>
      </c>
    </row>
    <row r="74" spans="3:14" x14ac:dyDescent="0.25">
      <c r="C74" s="155" t="s">
        <v>1111</v>
      </c>
      <c r="D74" s="144">
        <f>IF(ISBLANK('2. Evidence-Based Treatment'!$D$4),"",'2. Evidence-Based Treatment'!$D$4)</f>
        <v>44743</v>
      </c>
      <c r="E74" s="144">
        <f>IF(ISBLANK('2. Evidence-Based Treatment'!$D$5),"",'2. Evidence-Based Treatment'!$D$5)</f>
        <v>45107</v>
      </c>
      <c r="F74" t="s">
        <v>722</v>
      </c>
      <c r="G74" t="s">
        <v>289</v>
      </c>
      <c r="H74" s="154" t="str">
        <f>'2. Evidence-Based Treatment'!$B$58</f>
        <v># of referrals to EMS-based MAT programs</v>
      </c>
      <c r="I74" s="154" t="s">
        <v>16</v>
      </c>
      <c r="J74" t="str">
        <f>IF(ISBLANK('2. Evidence-Based Treatment'!$C$58),"",'2. Evidence-Based Treatment'!$C$58)</f>
        <v/>
      </c>
      <c r="L74" s="212"/>
      <c r="M74" t="str">
        <f>IF(ISBLANK('2. Evidence-Based Treatment'!$D$58),"",'2. Evidence-Based Treatment'!$D$58)</f>
        <v/>
      </c>
      <c r="N74" t="str">
        <f>IF(ISBLANK('2. Evidence-Based Treatment'!$E$58),"",'2. Evidence-Based Treatment'!$E$58)</f>
        <v/>
      </c>
    </row>
    <row r="75" spans="3:14" x14ac:dyDescent="0.25">
      <c r="C75" s="155" t="s">
        <v>1111</v>
      </c>
      <c r="D75" s="144">
        <f>IF(ISBLANK('2. Evidence-Based Treatment'!$D$4),"",'2. Evidence-Based Treatment'!$D$4)</f>
        <v>44743</v>
      </c>
      <c r="E75" s="144">
        <f>IF(ISBLANK('2. Evidence-Based Treatment'!$D$5),"",'2. Evidence-Based Treatment'!$D$5)</f>
        <v>45107</v>
      </c>
      <c r="F75" t="s">
        <v>722</v>
      </c>
      <c r="G75" t="s">
        <v>290</v>
      </c>
      <c r="H75" s="154" t="str">
        <f>'2. Evidence-Based Treatment'!$B$59</f>
        <v># of unique patients who received pre-hospital buprenorphine treatment from EMS during a non-fatal overdose encounter</v>
      </c>
      <c r="I75" s="154" t="s">
        <v>16</v>
      </c>
      <c r="J75" t="str">
        <f>IF(ISBLANK('2. Evidence-Based Treatment'!$C$59),"",'2. Evidence-Based Treatment'!$C$59)</f>
        <v/>
      </c>
      <c r="L75" s="212"/>
      <c r="M75" t="str">
        <f>IF(ISBLANK('2. Evidence-Based Treatment'!$D$59),"",'2. Evidence-Based Treatment'!$D$59)</f>
        <v/>
      </c>
      <c r="N75" t="str">
        <f>IF(ISBLANK('2. Evidence-Based Treatment'!$E$59),"",'2. Evidence-Based Treatment'!$E$59)</f>
        <v/>
      </c>
    </row>
    <row r="76" spans="3:14" x14ac:dyDescent="0.25">
      <c r="C76" s="155" t="s">
        <v>1111</v>
      </c>
      <c r="D76" s="144">
        <f>IF(ISBLANK('2. Evidence-Based Treatment'!$D$4),"",'2. Evidence-Based Treatment'!$D$4)</f>
        <v>44743</v>
      </c>
      <c r="E76" s="144">
        <f>IF(ISBLANK('2. Evidence-Based Treatment'!$D$5),"",'2. Evidence-Based Treatment'!$D$5)</f>
        <v>45107</v>
      </c>
      <c r="F76" t="s">
        <v>722</v>
      </c>
      <c r="G76" t="s">
        <v>291</v>
      </c>
      <c r="H76" s="154" t="str">
        <f>'2. Evidence-Based Treatment'!$B$60</f>
        <v># of unique patients with OUD served through EMS-based MAT programs</v>
      </c>
      <c r="I76" s="154" t="s">
        <v>16</v>
      </c>
      <c r="J76" t="str">
        <f>IF(ISBLANK('2. Evidence-Based Treatment'!$C$60),"",'2. Evidence-Based Treatment'!$C$60)</f>
        <v/>
      </c>
      <c r="L76" s="212"/>
      <c r="M76" t="str">
        <f>IF(ISBLANK('2. Evidence-Based Treatment'!$D$60),"",'2. Evidence-Based Treatment'!$D$60)</f>
        <v/>
      </c>
      <c r="N76" t="str">
        <f>IF(ISBLANK('2. Evidence-Based Treatment'!$E$60),"",'2. Evidence-Based Treatment'!$E$60)</f>
        <v/>
      </c>
    </row>
    <row r="77" spans="3:14" x14ac:dyDescent="0.25">
      <c r="C77" s="155" t="s">
        <v>1111</v>
      </c>
      <c r="D77" s="144">
        <f>IF(ISBLANK('2. Evidence-Based Treatment'!$D$4),"",'2. Evidence-Based Treatment'!$D$4)</f>
        <v>44743</v>
      </c>
      <c r="E77" s="144">
        <f>IF(ISBLANK('2. Evidence-Based Treatment'!$D$5),"",'2. Evidence-Based Treatment'!$D$5)</f>
        <v>45107</v>
      </c>
      <c r="F77" t="s">
        <v>722</v>
      </c>
      <c r="G77" t="s">
        <v>347</v>
      </c>
      <c r="H77" s="154" t="str">
        <f>'2. Evidence-Based Treatment'!$B$61</f>
        <v># of unique patients with OUD who declined services through EMS-based MAT programs</v>
      </c>
      <c r="I77" s="154" t="s">
        <v>16</v>
      </c>
      <c r="J77" t="str">
        <f>IF(ISBLANK('2. Evidence-Based Treatment'!$C$61),"",'2. Evidence-Based Treatment'!$C$61)</f>
        <v/>
      </c>
      <c r="L77" s="212"/>
      <c r="M77" t="str">
        <f>IF(ISBLANK('2. Evidence-Based Treatment'!$D$61),"",'2. Evidence-Based Treatment'!$D$61)</f>
        <v/>
      </c>
      <c r="N77" t="str">
        <f>IF(ISBLANK('2. Evidence-Based Treatment'!$E$61),"",'2. Evidence-Based Treatment'!$E$61)</f>
        <v/>
      </c>
    </row>
    <row r="78" spans="3:14" x14ac:dyDescent="0.25">
      <c r="C78" s="155" t="s">
        <v>1111</v>
      </c>
      <c r="D78" s="144">
        <f>IF(ISBLANK('2. Evidence-Based Treatment'!$D$4),"",'2. Evidence-Based Treatment'!$D$4)</f>
        <v>44743</v>
      </c>
      <c r="E78" s="144">
        <f>IF(ISBLANK('2. Evidence-Based Treatment'!$D$5),"",'2. Evidence-Based Treatment'!$D$5)</f>
        <v>45107</v>
      </c>
      <c r="F78" t="s">
        <v>722</v>
      </c>
      <c r="G78" t="s">
        <v>292</v>
      </c>
      <c r="H78" s="154" t="str">
        <f>'2. Evidence-Based Treatment'!$B$63</f>
        <v># of Syringe Service Programs (SSPs) offering MOUD within county</v>
      </c>
      <c r="I78" s="154" t="s">
        <v>16</v>
      </c>
      <c r="J78" t="str">
        <f>IF(ISBLANK('2. Evidence-Based Treatment'!$C$63),"",'2. Evidence-Based Treatment'!$C$63)</f>
        <v/>
      </c>
      <c r="L78" s="212"/>
      <c r="M78" t="str">
        <f>IF(ISBLANK('2. Evidence-Based Treatment'!$D$63),"",'2. Evidence-Based Treatment'!$D$63)</f>
        <v/>
      </c>
      <c r="N78" t="str">
        <f>IF(ISBLANK('2. Evidence-Based Treatment'!$E$63),"",'2. Evidence-Based Treatment'!$E$63)</f>
        <v/>
      </c>
    </row>
    <row r="79" spans="3:14" x14ac:dyDescent="0.25">
      <c r="C79" s="155" t="s">
        <v>1111</v>
      </c>
      <c r="D79" s="144">
        <f>IF(ISBLANK('2. Evidence-Based Treatment'!$D$4),"",'2. Evidence-Based Treatment'!$D$4)</f>
        <v>44743</v>
      </c>
      <c r="E79" s="144">
        <f>IF(ISBLANK('2. Evidence-Based Treatment'!$D$5),"",'2. Evidence-Based Treatment'!$D$5)</f>
        <v>45107</v>
      </c>
      <c r="F79" t="s">
        <v>722</v>
      </c>
      <c r="G79" t="s">
        <v>348</v>
      </c>
      <c r="H79" s="154" t="str">
        <f>'2. Evidence-Based Treatment'!$B$64</f>
        <v xml:space="preserve"># of providers who prescribe buprenorphine for patients at/through an SSP  </v>
      </c>
      <c r="I79" s="154" t="s">
        <v>16</v>
      </c>
      <c r="J79" t="str">
        <f>IF(ISBLANK('2. Evidence-Based Treatment'!$C$64),"",'2. Evidence-Based Treatment'!$C$64)</f>
        <v/>
      </c>
      <c r="L79" s="212"/>
      <c r="M79" t="str">
        <f>IF(ISBLANK('2. Evidence-Based Treatment'!$D$64),"",'2. Evidence-Based Treatment'!$D$64)</f>
        <v/>
      </c>
      <c r="N79" t="str">
        <f>IF(ISBLANK('2. Evidence-Based Treatment'!$E$64),"",'2. Evidence-Based Treatment'!$E$64)</f>
        <v/>
      </c>
    </row>
    <row r="80" spans="3:14" x14ac:dyDescent="0.25">
      <c r="C80" s="155" t="s">
        <v>1111</v>
      </c>
      <c r="D80" s="144">
        <f>IF(ISBLANK('2. Evidence-Based Treatment'!$D$4),"",'2. Evidence-Based Treatment'!$D$4)</f>
        <v>44743</v>
      </c>
      <c r="E80" s="144">
        <f>IF(ISBLANK('2. Evidence-Based Treatment'!$D$5),"",'2. Evidence-Based Treatment'!$D$5)</f>
        <v>45107</v>
      </c>
      <c r="F80" t="s">
        <v>722</v>
      </c>
      <c r="G80" t="s">
        <v>349</v>
      </c>
      <c r="H80" s="154" t="str">
        <f>'2. Evidence-Based Treatment'!$B$65</f>
        <v># of buprenorphine prescriptions provided through SSPs</v>
      </c>
      <c r="I80" s="154" t="s">
        <v>16</v>
      </c>
      <c r="J80" t="str">
        <f>IF(ISBLANK('2. Evidence-Based Treatment'!$C$65),"",'2. Evidence-Based Treatment'!$C$65)</f>
        <v/>
      </c>
      <c r="L80" s="212"/>
      <c r="M80" t="str">
        <f>IF(ISBLANK('2. Evidence-Based Treatment'!$D$65),"",'2. Evidence-Based Treatment'!$D$65)</f>
        <v/>
      </c>
      <c r="N80" t="str">
        <f>IF(ISBLANK('2. Evidence-Based Treatment'!$E$65),"",'2. Evidence-Based Treatment'!$E$65)</f>
        <v/>
      </c>
    </row>
    <row r="81" spans="3:14" x14ac:dyDescent="0.25">
      <c r="C81" s="155" t="s">
        <v>1111</v>
      </c>
      <c r="D81" s="144">
        <f>IF(ISBLANK('2. Evidence-Based Treatment'!$D$4),"",'2. Evidence-Based Treatment'!$D$4)</f>
        <v>44743</v>
      </c>
      <c r="E81" s="144">
        <f>IF(ISBLANK('2. Evidence-Based Treatment'!$D$5),"",'2. Evidence-Based Treatment'!$D$5)</f>
        <v>45107</v>
      </c>
      <c r="F81" t="s">
        <v>722</v>
      </c>
      <c r="G81" t="s">
        <v>293</v>
      </c>
      <c r="H81" s="154" t="str">
        <f>'2. Evidence-Based Treatment'!$B$66</f>
        <v># of naltrexone doses provided through SSPs</v>
      </c>
      <c r="I81" s="154" t="s">
        <v>16</v>
      </c>
      <c r="J81" t="str">
        <f>IF(ISBLANK('2. Evidence-Based Treatment'!$C$66),"",'2. Evidence-Based Treatment'!$C$66)</f>
        <v/>
      </c>
      <c r="L81" s="212"/>
      <c r="M81" t="str">
        <f>IF(ISBLANK('2. Evidence-Based Treatment'!$D$66),"",'2. Evidence-Based Treatment'!$D$66)</f>
        <v/>
      </c>
      <c r="N81" t="str">
        <f>IF(ISBLANK('2. Evidence-Based Treatment'!$E$66),"",'2. Evidence-Based Treatment'!$E$66)</f>
        <v/>
      </c>
    </row>
    <row r="82" spans="3:14" ht="16.5" customHeight="1" x14ac:dyDescent="0.25">
      <c r="C82" s="155" t="s">
        <v>1111</v>
      </c>
      <c r="D82" s="144">
        <f>IF(ISBLANK('2. Evidence-Based Treatment'!$D$4),"",'2. Evidence-Based Treatment'!$D$4)</f>
        <v>44743</v>
      </c>
      <c r="E82" s="144">
        <f>IF(ISBLANK('2. Evidence-Based Treatment'!$D$5),"",'2. Evidence-Based Treatment'!$D$5)</f>
        <v>45107</v>
      </c>
      <c r="F82" t="s">
        <v>722</v>
      </c>
      <c r="G82" t="s">
        <v>294</v>
      </c>
      <c r="H82" s="154" t="str">
        <f>'2. Evidence-Based Treatment'!$B$67</f>
        <v># of referrals to SSP-based MAT services</v>
      </c>
      <c r="I82" s="154" t="s">
        <v>16</v>
      </c>
      <c r="J82" t="str">
        <f>IF(ISBLANK('2. Evidence-Based Treatment'!$C$67),"",'2. Evidence-Based Treatment'!$C$67)</f>
        <v/>
      </c>
      <c r="L82" s="212"/>
      <c r="M82" t="str">
        <f>IF(ISBLANK('2. Evidence-Based Treatment'!$D$67),"",'2. Evidence-Based Treatment'!$D$67)</f>
        <v/>
      </c>
      <c r="N82" t="str">
        <f>IF(ISBLANK('2. Evidence-Based Treatment'!$E$67),"",'2. Evidence-Based Treatment'!$E$67)</f>
        <v/>
      </c>
    </row>
    <row r="83" spans="3:14" x14ac:dyDescent="0.25">
      <c r="C83" s="155" t="s">
        <v>1111</v>
      </c>
      <c r="D83" s="144">
        <f>IF(ISBLANK('2. Evidence-Based Treatment'!$D$4),"",'2. Evidence-Based Treatment'!$D$4)</f>
        <v>44743</v>
      </c>
      <c r="E83" s="144">
        <f>IF(ISBLANK('2. Evidence-Based Treatment'!$D$5),"",'2. Evidence-Based Treatment'!$D$5)</f>
        <v>45107</v>
      </c>
      <c r="F83" t="s">
        <v>722</v>
      </c>
      <c r="G83" t="s">
        <v>295</v>
      </c>
      <c r="H83" s="154" t="str">
        <f>'2. Evidence-Based Treatment'!$B$68</f>
        <v># of unique patients with OUD served through SSPs with MAT</v>
      </c>
      <c r="I83" s="154" t="s">
        <v>16</v>
      </c>
      <c r="J83" t="str">
        <f>IF(ISBLANK('2. Evidence-Based Treatment'!$C$68),"",'2. Evidence-Based Treatment'!$C$68)</f>
        <v/>
      </c>
      <c r="L83" s="212"/>
      <c r="M83" t="str">
        <f>IF(ISBLANK('2. Evidence-Based Treatment'!$D$68),"",'2. Evidence-Based Treatment'!$D$68)</f>
        <v/>
      </c>
      <c r="N83" t="str">
        <f>IF(ISBLANK('2. Evidence-Based Treatment'!$E$68),"",'2. Evidence-Based Treatment'!$E$68)</f>
        <v/>
      </c>
    </row>
    <row r="84" spans="3:14" x14ac:dyDescent="0.25">
      <c r="C84" s="155" t="s">
        <v>1111</v>
      </c>
      <c r="D84" s="144">
        <f>IF(ISBLANK('2. Evidence-Based Treatment'!$D$4),"",'2. Evidence-Based Treatment'!$D$4)</f>
        <v>44743</v>
      </c>
      <c r="E84" s="144">
        <f>IF(ISBLANK('2. Evidence-Based Treatment'!$D$5),"",'2. Evidence-Based Treatment'!$D$5)</f>
        <v>45107</v>
      </c>
      <c r="F84" t="s">
        <v>722</v>
      </c>
      <c r="G84" t="s">
        <v>296</v>
      </c>
      <c r="H84" s="154" t="str">
        <f>'2. Evidence-Based Treatment'!$B$70</f>
        <v># of patients who are justice-involved that are referred to any MAT program</v>
      </c>
      <c r="I84" s="154" t="s">
        <v>16</v>
      </c>
      <c r="J84" t="str">
        <f>IF(ISBLANK('2. Evidence-Based Treatment'!$C$70),"",'2. Evidence-Based Treatment'!$C$70)</f>
        <v/>
      </c>
      <c r="L84" s="212"/>
      <c r="M84" t="str">
        <f>IF(ISBLANK('2. Evidence-Based Treatment'!$D$70),"",'2. Evidence-Based Treatment'!$D$70)</f>
        <v/>
      </c>
      <c r="N84" t="str">
        <f>IF(ISBLANK('2. Evidence-Based Treatment'!$E$70),"",'2. Evidence-Based Treatment'!$E$70)</f>
        <v/>
      </c>
    </row>
    <row r="85" spans="3:14" x14ac:dyDescent="0.25">
      <c r="C85" s="155" t="s">
        <v>1111</v>
      </c>
      <c r="D85" s="144">
        <f>IF(ISBLANK('2. Evidence-Based Treatment'!$D$4),"",'2. Evidence-Based Treatment'!$D$4)</f>
        <v>44743</v>
      </c>
      <c r="E85" s="144">
        <f>IF(ISBLANK('2. Evidence-Based Treatment'!$D$5),"",'2. Evidence-Based Treatment'!$D$5)</f>
        <v>45107</v>
      </c>
      <c r="F85" t="s">
        <v>722</v>
      </c>
      <c r="G85" t="s">
        <v>297</v>
      </c>
      <c r="H85" t="str">
        <f>IF(ISBLANK('2. Evidence-Based Treatment'!$B$71),"",'2. Evidence-Based Treatment'!$B$71)</f>
        <v/>
      </c>
      <c r="I85" s="154" t="s">
        <v>16</v>
      </c>
      <c r="J85" t="str">
        <f>IF(ISBLANK('2. Evidence-Based Treatment'!$C$71),"",'2. Evidence-Based Treatment'!$C$71)</f>
        <v/>
      </c>
      <c r="L85" s="212"/>
      <c r="M85" t="str">
        <f>IF(ISBLANK('2. Evidence-Based Treatment'!$D$71),"",'2. Evidence-Based Treatment'!$D$71)</f>
        <v/>
      </c>
      <c r="N85" t="str">
        <f>IF(ISBLANK('2. Evidence-Based Treatment'!$E$71),"",'2. Evidence-Based Treatment'!$E$71)</f>
        <v/>
      </c>
    </row>
    <row r="86" spans="3:14" x14ac:dyDescent="0.25">
      <c r="C86" s="155" t="s">
        <v>1111</v>
      </c>
      <c r="D86" s="144">
        <f>IF(ISBLANK('2. Evidence-Based Treatment'!$D$4),"",'2. Evidence-Based Treatment'!$D$4)</f>
        <v>44743</v>
      </c>
      <c r="E86" s="144">
        <f>IF(ISBLANK('2. Evidence-Based Treatment'!$D$5),"",'2. Evidence-Based Treatment'!$D$5)</f>
        <v>45107</v>
      </c>
      <c r="F86" t="s">
        <v>722</v>
      </c>
      <c r="G86" t="s">
        <v>298</v>
      </c>
      <c r="H86" t="str">
        <f>IF(ISBLANK('2. Evidence-Based Treatment'!$B$72),"",'2. Evidence-Based Treatment'!$B$72)</f>
        <v/>
      </c>
      <c r="I86" s="154" t="s">
        <v>16</v>
      </c>
      <c r="J86" t="str">
        <f>IF(ISBLANK('2. Evidence-Based Treatment'!$C$72),"",'2. Evidence-Based Treatment'!$C$72)</f>
        <v/>
      </c>
      <c r="L86" s="212"/>
      <c r="M86" t="str">
        <f>IF(ISBLANK('2. Evidence-Based Treatment'!$D$72),"",'2. Evidence-Based Treatment'!$D$72)</f>
        <v/>
      </c>
      <c r="N86" t="str">
        <f>IF(ISBLANK('2. Evidence-Based Treatment'!$E$72),"",'2. Evidence-Based Treatment'!$E$72)</f>
        <v/>
      </c>
    </row>
    <row r="87" spans="3:14" x14ac:dyDescent="0.25">
      <c r="C87" s="155" t="s">
        <v>1111</v>
      </c>
      <c r="D87" s="144">
        <f>IF(ISBLANK('2. Evidence-Based Treatment'!$D$4),"",'2. Evidence-Based Treatment'!$D$4)</f>
        <v>44743</v>
      </c>
      <c r="E87" s="144">
        <f>IF(ISBLANK('2. Evidence-Based Treatment'!$D$5),"",'2. Evidence-Based Treatment'!$D$5)</f>
        <v>45107</v>
      </c>
      <c r="F87" t="s">
        <v>722</v>
      </c>
      <c r="G87" t="s">
        <v>299</v>
      </c>
      <c r="H87" t="str">
        <f>IF(ISBLANK('2. Evidence-Based Treatment'!$B$73),"",'2. Evidence-Based Treatment'!$B$73)</f>
        <v/>
      </c>
      <c r="I87" s="154" t="s">
        <v>16</v>
      </c>
      <c r="J87" t="str">
        <f>IF(ISBLANK('2. Evidence-Based Treatment'!$C$73),"",'2. Evidence-Based Treatment'!$C$73)</f>
        <v/>
      </c>
      <c r="L87" s="212"/>
      <c r="M87" t="str">
        <f>IF(ISBLANK('2. Evidence-Based Treatment'!$D$73),"",'2. Evidence-Based Treatment'!$D$73)</f>
        <v/>
      </c>
      <c r="N87" t="str">
        <f>IF(ISBLANK('2. Evidence-Based Treatment'!$E$73),"",'2. Evidence-Based Treatment'!$E$73)</f>
        <v/>
      </c>
    </row>
    <row r="88" spans="3:14" x14ac:dyDescent="0.25">
      <c r="C88" s="155" t="s">
        <v>1111</v>
      </c>
      <c r="D88" s="144">
        <f>IF(ISBLANK('2. Evidence-Based Treatment'!$D$4),"",'2. Evidence-Based Treatment'!$D$4)</f>
        <v>44743</v>
      </c>
      <c r="E88" s="144">
        <f>IF(ISBLANK('2. Evidence-Based Treatment'!$D$5),"",'2. Evidence-Based Treatment'!$D$5)</f>
        <v>45107</v>
      </c>
      <c r="F88" t="s">
        <v>722</v>
      </c>
      <c r="G88" t="s">
        <v>315</v>
      </c>
      <c r="H88" s="154" t="str">
        <f>'2. Evidence-Based Treatment'!$B$77</f>
        <v># of unique patients who have OUD, served</v>
      </c>
      <c r="I88" s="154" t="s">
        <v>16</v>
      </c>
      <c r="J88" t="str">
        <f>IF(ISBLANK('2. Evidence-Based Treatment'!$C$77),"",'2. Evidence-Based Treatment'!$C$77)</f>
        <v/>
      </c>
      <c r="L88" s="212"/>
      <c r="N88" t="str">
        <f>IF(ISBLANK('2. Evidence-Based Treatment'!$D$77),"",'2. Evidence-Based Treatment'!$D$77)</f>
        <v/>
      </c>
    </row>
    <row r="89" spans="3:14" x14ac:dyDescent="0.25">
      <c r="C89" s="155" t="s">
        <v>1111</v>
      </c>
      <c r="D89" s="144">
        <f>IF(ISBLANK('2. Evidence-Based Treatment'!$D$4),"",'2. Evidence-Based Treatment'!$D$4)</f>
        <v>44743</v>
      </c>
      <c r="E89" s="144">
        <f>IF(ISBLANK('2. Evidence-Based Treatment'!$D$5),"",'2. Evidence-Based Treatment'!$D$5)</f>
        <v>45107</v>
      </c>
      <c r="F89" t="s">
        <v>722</v>
      </c>
      <c r="G89" t="s">
        <v>315</v>
      </c>
      <c r="H89" s="154" t="str">
        <f>'2. Evidence-Based Treatment'!$B$77</f>
        <v># of unique patients who have OUD, served</v>
      </c>
      <c r="I89" s="154" t="s">
        <v>37</v>
      </c>
      <c r="J89" t="str">
        <f>IF(ISBLANK('2. Evidence-Based Treatment'!$C$79),"",'2. Evidence-Based Treatment'!$C$79)</f>
        <v/>
      </c>
      <c r="L89" s="212"/>
      <c r="N89" t="str">
        <f>IF(ISBLANK('2. Evidence-Based Treatment'!$D$79),"",'2. Evidence-Based Treatment'!$D$79)</f>
        <v/>
      </c>
    </row>
    <row r="90" spans="3:14" x14ac:dyDescent="0.25">
      <c r="C90" s="155" t="s">
        <v>1111</v>
      </c>
      <c r="D90" s="144">
        <f>IF(ISBLANK('2. Evidence-Based Treatment'!$D$4),"",'2. Evidence-Based Treatment'!$D$4)</f>
        <v>44743</v>
      </c>
      <c r="E90" s="144">
        <f>IF(ISBLANK('2. Evidence-Based Treatment'!$D$5),"",'2. Evidence-Based Treatment'!$D$5)</f>
        <v>45107</v>
      </c>
      <c r="F90" t="s">
        <v>722</v>
      </c>
      <c r="G90" t="s">
        <v>315</v>
      </c>
      <c r="H90" s="154" t="str">
        <f>'2. Evidence-Based Treatment'!$B$77</f>
        <v># of unique patients who have OUD, served</v>
      </c>
      <c r="I90" s="154" t="s">
        <v>38</v>
      </c>
      <c r="J90" t="str">
        <f>IF(ISBLANK('2. Evidence-Based Treatment'!$C$80),"",'2. Evidence-Based Treatment'!$C$80)</f>
        <v/>
      </c>
      <c r="L90" s="212"/>
      <c r="N90" t="str">
        <f>IF(ISBLANK('2. Evidence-Based Treatment'!$D$80),"",'2. Evidence-Based Treatment'!$D$80)</f>
        <v/>
      </c>
    </row>
    <row r="91" spans="3:14" x14ac:dyDescent="0.25">
      <c r="C91" s="155" t="s">
        <v>1111</v>
      </c>
      <c r="D91" s="144">
        <f>IF(ISBLANK('2. Evidence-Based Treatment'!$D$4),"",'2. Evidence-Based Treatment'!$D$4)</f>
        <v>44743</v>
      </c>
      <c r="E91" s="144">
        <f>IF(ISBLANK('2. Evidence-Based Treatment'!$D$5),"",'2. Evidence-Based Treatment'!$D$5)</f>
        <v>45107</v>
      </c>
      <c r="F91" t="s">
        <v>722</v>
      </c>
      <c r="G91" t="s">
        <v>315</v>
      </c>
      <c r="H91" s="154" t="str">
        <f>'2. Evidence-Based Treatment'!$B$77</f>
        <v># of unique patients who have OUD, served</v>
      </c>
      <c r="I91" s="154" t="s">
        <v>39</v>
      </c>
      <c r="J91" t="str">
        <f>IF(ISBLANK('2. Evidence-Based Treatment'!$C$81),"",'2. Evidence-Based Treatment'!$C$81)</f>
        <v/>
      </c>
      <c r="L91" s="212"/>
      <c r="N91" t="str">
        <f>IF(ISBLANK('2. Evidence-Based Treatment'!$D$81),"",'2. Evidence-Based Treatment'!$D$81)</f>
        <v/>
      </c>
    </row>
    <row r="92" spans="3:14" x14ac:dyDescent="0.25">
      <c r="C92" s="155" t="s">
        <v>1111</v>
      </c>
      <c r="D92" s="144">
        <f>IF(ISBLANK('2. Evidence-Based Treatment'!$D$4),"",'2. Evidence-Based Treatment'!$D$4)</f>
        <v>44743</v>
      </c>
      <c r="E92" s="144">
        <f>IF(ISBLANK('2. Evidence-Based Treatment'!$D$5),"",'2. Evidence-Based Treatment'!$D$5)</f>
        <v>45107</v>
      </c>
      <c r="F92" t="s">
        <v>722</v>
      </c>
      <c r="G92" t="s">
        <v>315</v>
      </c>
      <c r="H92" s="154" t="str">
        <f>'2. Evidence-Based Treatment'!$B$77</f>
        <v># of unique patients who have OUD, served</v>
      </c>
      <c r="I92" s="154" t="s">
        <v>40</v>
      </c>
      <c r="J92" t="str">
        <f>IF(ISBLANK('2. Evidence-Based Treatment'!$C$82),"",'2. Evidence-Based Treatment'!$C$82)</f>
        <v/>
      </c>
      <c r="L92" s="212"/>
      <c r="N92" t="str">
        <f>IF(ISBLANK('2. Evidence-Based Treatment'!$D$82),"",'2. Evidence-Based Treatment'!$D$82)</f>
        <v/>
      </c>
    </row>
    <row r="93" spans="3:14" x14ac:dyDescent="0.25">
      <c r="C93" s="155" t="s">
        <v>1111</v>
      </c>
      <c r="D93" s="144">
        <f>IF(ISBLANK('2. Evidence-Based Treatment'!$D$4),"",'2. Evidence-Based Treatment'!$D$4)</f>
        <v>44743</v>
      </c>
      <c r="E93" s="144">
        <f>IF(ISBLANK('2. Evidence-Based Treatment'!$D$5),"",'2. Evidence-Based Treatment'!$D$5)</f>
        <v>45107</v>
      </c>
      <c r="F93" t="s">
        <v>722</v>
      </c>
      <c r="G93" t="s">
        <v>315</v>
      </c>
      <c r="H93" s="154" t="str">
        <f>'2. Evidence-Based Treatment'!$B$77</f>
        <v># of unique patients who have OUD, served</v>
      </c>
      <c r="I93" s="154" t="s">
        <v>41</v>
      </c>
      <c r="J93" t="str">
        <f>IF(ISBLANK('2. Evidence-Based Treatment'!$C$83),"",'2. Evidence-Based Treatment'!$C$83)</f>
        <v/>
      </c>
      <c r="L93" s="212"/>
      <c r="N93" t="str">
        <f>IF(ISBLANK('2. Evidence-Based Treatment'!$D$83),"",'2. Evidence-Based Treatment'!$D$83)</f>
        <v/>
      </c>
    </row>
    <row r="94" spans="3:14" x14ac:dyDescent="0.25">
      <c r="C94" s="155" t="s">
        <v>1111</v>
      </c>
      <c r="D94" s="144">
        <f>IF(ISBLANK('2. Evidence-Based Treatment'!$D$4),"",'2. Evidence-Based Treatment'!$D$4)</f>
        <v>44743</v>
      </c>
      <c r="E94" s="144">
        <f>IF(ISBLANK('2. Evidence-Based Treatment'!$D$5),"",'2. Evidence-Based Treatment'!$D$5)</f>
        <v>45107</v>
      </c>
      <c r="F94" t="s">
        <v>722</v>
      </c>
      <c r="G94" t="s">
        <v>315</v>
      </c>
      <c r="H94" s="154" t="str">
        <f>'2. Evidence-Based Treatment'!$B$77</f>
        <v># of unique patients who have OUD, served</v>
      </c>
      <c r="I94" s="154" t="s">
        <v>42</v>
      </c>
      <c r="J94" t="str">
        <f>IF(ISBLANK('2. Evidence-Based Treatment'!$C$84),"",'2. Evidence-Based Treatment'!$C$84)</f>
        <v/>
      </c>
      <c r="L94" s="212"/>
      <c r="N94" t="str">
        <f>IF(ISBLANK('2. Evidence-Based Treatment'!$D$84),"",'2. Evidence-Based Treatment'!$D$84)</f>
        <v/>
      </c>
    </row>
    <row r="95" spans="3:14" x14ac:dyDescent="0.25">
      <c r="C95" s="155" t="s">
        <v>1111</v>
      </c>
      <c r="D95" s="144">
        <f>IF(ISBLANK('2. Evidence-Based Treatment'!$D$4),"",'2. Evidence-Based Treatment'!$D$4)</f>
        <v>44743</v>
      </c>
      <c r="E95" s="144">
        <f>IF(ISBLANK('2. Evidence-Based Treatment'!$D$5),"",'2. Evidence-Based Treatment'!$D$5)</f>
        <v>45107</v>
      </c>
      <c r="F95" t="s">
        <v>722</v>
      </c>
      <c r="G95" t="s">
        <v>315</v>
      </c>
      <c r="H95" s="154" t="str">
        <f>'2. Evidence-Based Treatment'!$B$77</f>
        <v># of unique patients who have OUD, served</v>
      </c>
      <c r="I95" s="154" t="s">
        <v>43</v>
      </c>
      <c r="J95" t="str">
        <f>IF(ISBLANK('2. Evidence-Based Treatment'!$C$85),"",'2. Evidence-Based Treatment'!$C$85)</f>
        <v/>
      </c>
      <c r="L95" s="212"/>
      <c r="N95" t="str">
        <f>IF(ISBLANK('2. Evidence-Based Treatment'!$D$85),"",'2. Evidence-Based Treatment'!$D$85)</f>
        <v/>
      </c>
    </row>
    <row r="96" spans="3:14" x14ac:dyDescent="0.25">
      <c r="C96" s="155" t="s">
        <v>1111</v>
      </c>
      <c r="D96" s="144">
        <f>IF(ISBLANK('2. Evidence-Based Treatment'!$D$4),"",'2. Evidence-Based Treatment'!$D$4)</f>
        <v>44743</v>
      </c>
      <c r="E96" s="144">
        <f>IF(ISBLANK('2. Evidence-Based Treatment'!$D$5),"",'2. Evidence-Based Treatment'!$D$5)</f>
        <v>45107</v>
      </c>
      <c r="F96" t="s">
        <v>722</v>
      </c>
      <c r="G96" t="s">
        <v>315</v>
      </c>
      <c r="H96" s="154" t="str">
        <f>'2. Evidence-Based Treatment'!$B$77</f>
        <v># of unique patients who have OUD, served</v>
      </c>
      <c r="I96" s="154" t="s">
        <v>44</v>
      </c>
      <c r="J96" t="str">
        <f>IF(ISBLANK('2. Evidence-Based Treatment'!$C$86),"",'2. Evidence-Based Treatment'!$C$86)</f>
        <v/>
      </c>
      <c r="L96" s="212"/>
      <c r="N96" t="str">
        <f>IF(ISBLANK('2. Evidence-Based Treatment'!$D$86),"",'2. Evidence-Based Treatment'!$D$86)</f>
        <v/>
      </c>
    </row>
    <row r="97" spans="3:14" x14ac:dyDescent="0.25">
      <c r="C97" s="155" t="s">
        <v>1111</v>
      </c>
      <c r="D97" s="144">
        <f>IF(ISBLANK('2. Evidence-Based Treatment'!$D$4),"",'2. Evidence-Based Treatment'!$D$4)</f>
        <v>44743</v>
      </c>
      <c r="E97" s="144">
        <f>IF(ISBLANK('2. Evidence-Based Treatment'!$D$5),"",'2. Evidence-Based Treatment'!$D$5)</f>
        <v>45107</v>
      </c>
      <c r="F97" t="s">
        <v>723</v>
      </c>
      <c r="G97" t="s">
        <v>316</v>
      </c>
      <c r="H97" t="str">
        <f>'2. Evidence-Based Treatment'!$D$94</f>
        <v xml:space="preserve">% of referrals to OTP services that resulted in 1st appointment attended </v>
      </c>
      <c r="I97" s="154" t="s">
        <v>16</v>
      </c>
      <c r="J97" t="str">
        <f>IF(ISBLANK('2. Evidence-Based Treatment'!$C$94),"",'2. Evidence-Based Treatment'!$C$94)</f>
        <v/>
      </c>
      <c r="K97" t="str">
        <f>IF(ISBLANK('2. Evidence-Based Treatment'!$C$95),"",'2. Evidence-Based Treatment'!$C$95)</f>
        <v/>
      </c>
      <c r="L97" s="212" t="str">
        <f>IF('2. Evidence-Based Treatment'!$E$94="Incomplete","",'2. Evidence-Based Treatment'!$E$94)</f>
        <v/>
      </c>
      <c r="N97" t="str">
        <f>IF(ISBLANK('2. Evidence-Based Treatment'!$F$94),"",'2. Evidence-Based Treatment'!$F$94)</f>
        <v/>
      </c>
    </row>
    <row r="98" spans="3:14" x14ac:dyDescent="0.25">
      <c r="C98" s="155" t="s">
        <v>1111</v>
      </c>
      <c r="D98" s="144">
        <f>IF(ISBLANK('2. Evidence-Based Treatment'!$D$4),"",'2. Evidence-Based Treatment'!$D$4)</f>
        <v>44743</v>
      </c>
      <c r="E98" s="144">
        <f>IF(ISBLANK('2. Evidence-Based Treatment'!$D$5),"",'2. Evidence-Based Treatment'!$D$5)</f>
        <v>45107</v>
      </c>
      <c r="F98" t="s">
        <v>723</v>
      </c>
      <c r="G98" t="s">
        <v>320</v>
      </c>
      <c r="H98" t="str">
        <f>'2. Evidence-Based Treatment'!$D$96</f>
        <v>% of referrals to OBOT services that resulted in 1st appointment attended at office-based clinic</v>
      </c>
      <c r="I98" s="154" t="s">
        <v>16</v>
      </c>
      <c r="J98" t="str">
        <f>IF(ISBLANK('2. Evidence-Based Treatment'!$C$96),"",'2. Evidence-Based Treatment'!$C$96)</f>
        <v/>
      </c>
      <c r="K98" t="str">
        <f>IF(ISBLANK('2. Evidence-Based Treatment'!$C$97),"",'2. Evidence-Based Treatment'!$C$97)</f>
        <v/>
      </c>
      <c r="L98" s="212" t="str">
        <f>IF('2. Evidence-Based Treatment'!$E$96="Incomplete","",'2. Evidence-Based Treatment'!$E$96)</f>
        <v/>
      </c>
      <c r="N98" t="str">
        <f>IF(ISBLANK('2. Evidence-Based Treatment'!$F$96),"",'2. Evidence-Based Treatment'!$F$96)</f>
        <v/>
      </c>
    </row>
    <row r="99" spans="3:14" x14ac:dyDescent="0.25">
      <c r="C99" s="155" t="s">
        <v>1111</v>
      </c>
      <c r="D99" s="144">
        <f>IF(ISBLANK('2. Evidence-Based Treatment'!$D$4),"",'2. Evidence-Based Treatment'!$D$4)</f>
        <v>44743</v>
      </c>
      <c r="E99" s="144">
        <f>IF(ISBLANK('2. Evidence-Based Treatment'!$D$5),"",'2. Evidence-Based Treatment'!$D$5)</f>
        <v>45107</v>
      </c>
      <c r="F99" t="s">
        <v>723</v>
      </c>
      <c r="G99" t="s">
        <v>321</v>
      </c>
      <c r="H99" t="str">
        <f>'2. Evidence-Based Treatment'!$D$98</f>
        <v>% of referrals to OBOT services that resulted in 1st appointment attended at FQHC</v>
      </c>
      <c r="I99" s="154" t="s">
        <v>16</v>
      </c>
      <c r="J99" t="str">
        <f>IF(ISBLANK('2. Evidence-Based Treatment'!$C$98),"",'2. Evidence-Based Treatment'!$C$98)</f>
        <v/>
      </c>
      <c r="K99" t="str">
        <f>IF(ISBLANK('2. Evidence-Based Treatment'!$C$99),"",'2. Evidence-Based Treatment'!$C$99)</f>
        <v/>
      </c>
      <c r="L99" s="212" t="str">
        <f>IF('2. Evidence-Based Treatment'!$E$98="Incomplete","",'2. Evidence-Based Treatment'!$E$98)</f>
        <v/>
      </c>
      <c r="N99" t="str">
        <f>IF(ISBLANK('2. Evidence-Based Treatment'!$F$98),"",'2. Evidence-Based Treatment'!$F$98)</f>
        <v/>
      </c>
    </row>
    <row r="100" spans="3:14" x14ac:dyDescent="0.25">
      <c r="C100" s="155" t="s">
        <v>1111</v>
      </c>
      <c r="D100" s="144">
        <f>IF(ISBLANK('2. Evidence-Based Treatment'!$D$4),"",'2. Evidence-Based Treatment'!$D$4)</f>
        <v>44743</v>
      </c>
      <c r="E100" s="144">
        <f>IF(ISBLANK('2. Evidence-Based Treatment'!$D$5),"",'2. Evidence-Based Treatment'!$D$5)</f>
        <v>45107</v>
      </c>
      <c r="F100" t="s">
        <v>723</v>
      </c>
      <c r="G100" t="s">
        <v>323</v>
      </c>
      <c r="H100" t="str">
        <f>'2. Evidence-Based Treatment'!$D$100</f>
        <v>% of referrals to OBOT services that resulted in 1st appointment for treatment attended at LHD</v>
      </c>
      <c r="I100" s="154" t="s">
        <v>16</v>
      </c>
      <c r="J100" t="str">
        <f>IF(ISBLANK('2. Evidence-Based Treatment'!$C$100),"",'2. Evidence-Based Treatment'!$C$100)</f>
        <v/>
      </c>
      <c r="K100" t="str">
        <f>IF(ISBLANK('2. Evidence-Based Treatment'!$C$101),"",'2. Evidence-Based Treatment'!$C$101)</f>
        <v/>
      </c>
      <c r="L100" s="212" t="str">
        <f>IF('2. Evidence-Based Treatment'!$E$100="Incomplete","",'2. Evidence-Based Treatment'!$E$100)</f>
        <v/>
      </c>
      <c r="N100" t="str">
        <f>IF(ISBLANK('2. Evidence-Based Treatment'!$F$100),"",'2. Evidence-Based Treatment'!$F$100)</f>
        <v/>
      </c>
    </row>
    <row r="101" spans="3:14" x14ac:dyDescent="0.25">
      <c r="C101" s="155" t="s">
        <v>1111</v>
      </c>
      <c r="D101" s="144">
        <f>IF(ISBLANK('2. Evidence-Based Treatment'!$D$4),"",'2. Evidence-Based Treatment'!$D$4)</f>
        <v>44743</v>
      </c>
      <c r="E101" s="144">
        <f>IF(ISBLANK('2. Evidence-Based Treatment'!$D$5),"",'2. Evidence-Based Treatment'!$D$5)</f>
        <v>45107</v>
      </c>
      <c r="F101" t="s">
        <v>723</v>
      </c>
      <c r="G101" t="s">
        <v>317</v>
      </c>
      <c r="H101" t="str">
        <f>'2. Evidence-Based Treatment'!$D$102</f>
        <v xml:space="preserve">% of referrals to EMS-based MAT services that resulted in 1st appointment for treatment attended </v>
      </c>
      <c r="I101" s="154" t="s">
        <v>16</v>
      </c>
      <c r="J101" t="str">
        <f>IF(ISBLANK('2. Evidence-Based Treatment'!$C$102),"",'2. Evidence-Based Treatment'!$C$102)</f>
        <v/>
      </c>
      <c r="K101" t="str">
        <f>IF(ISBLANK('2. Evidence-Based Treatment'!$C$103),"",'2. Evidence-Based Treatment'!$C$103)</f>
        <v/>
      </c>
      <c r="L101" s="212" t="str">
        <f>IF('2. Evidence-Based Treatment'!$E$102="Incomplete","",'2. Evidence-Based Treatment'!$E$102)</f>
        <v/>
      </c>
      <c r="N101" t="str">
        <f>IF(ISBLANK('2. Evidence-Based Treatment'!$F$102),"",'2. Evidence-Based Treatment'!$F$102)</f>
        <v/>
      </c>
    </row>
    <row r="102" spans="3:14" x14ac:dyDescent="0.25">
      <c r="C102" s="155" t="s">
        <v>1111</v>
      </c>
      <c r="D102" s="144">
        <f>IF(ISBLANK('2. Evidence-Based Treatment'!$D$4),"",'2. Evidence-Based Treatment'!$D$4)</f>
        <v>44743</v>
      </c>
      <c r="E102" s="144">
        <f>IF(ISBLANK('2. Evidence-Based Treatment'!$D$5),"",'2. Evidence-Based Treatment'!$D$5)</f>
        <v>45107</v>
      </c>
      <c r="F102" t="s">
        <v>723</v>
      </c>
      <c r="G102" t="s">
        <v>318</v>
      </c>
      <c r="H102" t="str">
        <f>'2. Evidence-Based Treatment'!$D$104</f>
        <v xml:space="preserve">% of referrals to SSP-based MAT services that resulted in 1st appointment for treatment attended </v>
      </c>
      <c r="I102" s="154" t="s">
        <v>16</v>
      </c>
      <c r="J102" t="str">
        <f>IF(ISBLANK('2. Evidence-Based Treatment'!$C$104),"",'2. Evidence-Based Treatment'!$C$104)</f>
        <v/>
      </c>
      <c r="K102" t="str">
        <f>IF(ISBLANK('2. Evidence-Based Treatment'!$C$105),"",'2. Evidence-Based Treatment'!$C$105)</f>
        <v/>
      </c>
      <c r="L102" s="212" t="str">
        <f>IF('2. Evidence-Based Treatment'!$E$104="Incomplete","",'2. Evidence-Based Treatment'!$E$104)</f>
        <v/>
      </c>
      <c r="N102" t="str">
        <f>IF(ISBLANK('2. Evidence-Based Treatment'!$F$104),"",'2. Evidence-Based Treatment'!$F$104)</f>
        <v/>
      </c>
    </row>
    <row r="103" spans="3:14" x14ac:dyDescent="0.25">
      <c r="C103" s="155" t="s">
        <v>1111</v>
      </c>
      <c r="D103" s="144">
        <f>IF(ISBLANK('2. Evidence-Based Treatment'!$D$4),"",'2. Evidence-Based Treatment'!$D$4)</f>
        <v>44743</v>
      </c>
      <c r="E103" s="144">
        <f>IF(ISBLANK('2. Evidence-Based Treatment'!$D$5),"",'2. Evidence-Based Treatment'!$D$5)</f>
        <v>45107</v>
      </c>
      <c r="F103" t="s">
        <v>723</v>
      </c>
      <c r="G103" t="s">
        <v>319</v>
      </c>
      <c r="H103" t="str">
        <f>'2. Evidence-Based Treatment'!$D$106</f>
        <v>% of referrals from justice system programs that resulted in 1st appointment for treatment attended</v>
      </c>
      <c r="I103" s="154" t="s">
        <v>16</v>
      </c>
      <c r="J103" t="str">
        <f>IF(ISBLANK('2. Evidence-Based Treatment'!$C$106),"",'2. Evidence-Based Treatment'!$C$106)</f>
        <v/>
      </c>
      <c r="K103" t="str">
        <f>IF(ISBLANK('2. Evidence-Based Treatment'!$C$107),"",'2. Evidence-Based Treatment'!$C$107)</f>
        <v/>
      </c>
      <c r="L103" s="212" t="str">
        <f>IF('2. Evidence-Based Treatment'!$E$106="Incomplete","",'2. Evidence-Based Treatment'!$E$106)</f>
        <v/>
      </c>
      <c r="N103" t="str">
        <f>IF(ISBLANK('2. Evidence-Based Treatment'!$F$106),"",'2. Evidence-Based Treatment'!$F$106)</f>
        <v/>
      </c>
    </row>
    <row r="104" spans="3:14" x14ac:dyDescent="0.25">
      <c r="C104" s="155" t="s">
        <v>1111</v>
      </c>
      <c r="D104" s="144">
        <f>IF(ISBLANK('2. Evidence-Based Treatment'!$D$4),"",'2. Evidence-Based Treatment'!$D$4)</f>
        <v>44743</v>
      </c>
      <c r="E104" s="144">
        <f>IF(ISBLANK('2. Evidence-Based Treatment'!$D$5),"",'2. Evidence-Based Treatment'!$D$5)</f>
        <v>45107</v>
      </c>
      <c r="F104" t="s">
        <v>723</v>
      </c>
      <c r="G104" t="s">
        <v>322</v>
      </c>
      <c r="H104" t="str">
        <f>'2. Evidence-Based Treatment'!$D$108</f>
        <v>% of patients, who have OUD, who are satisfied w/ services</v>
      </c>
      <c r="I104" s="154" t="s">
        <v>16</v>
      </c>
      <c r="J104" t="str">
        <f>IF(ISBLANK('2. Evidence-Based Treatment'!$C$108),"",'2. Evidence-Based Treatment'!$C$108)</f>
        <v/>
      </c>
      <c r="K104" t="str">
        <f>IF(ISBLANK('2. Evidence-Based Treatment'!$C$109),"",'2. Evidence-Based Treatment'!$C$109)</f>
        <v/>
      </c>
      <c r="L104" s="212" t="str">
        <f>IF('2. Evidence-Based Treatment'!$E$108="Incomplete","",'2. Evidence-Based Treatment'!$E$108)</f>
        <v/>
      </c>
      <c r="N104" t="str">
        <f>IF(ISBLANK('2. Evidence-Based Treatment'!$F$108),"",'2. Evidence-Based Treatment'!$F$108)</f>
        <v/>
      </c>
    </row>
    <row r="105" spans="3:14" x14ac:dyDescent="0.25">
      <c r="C105" s="155" t="s">
        <v>1111</v>
      </c>
      <c r="D105" s="144">
        <f>IF(ISBLANK('2. Evidence-Based Treatment'!$D$4),"",'2. Evidence-Based Treatment'!$D$4)</f>
        <v>44743</v>
      </c>
      <c r="E105" s="144">
        <f>IF(ISBLANK('2. Evidence-Based Treatment'!$D$5),"",'2. Evidence-Based Treatment'!$D$5)</f>
        <v>45107</v>
      </c>
      <c r="F105" t="s">
        <v>723</v>
      </c>
      <c r="G105" t="s">
        <v>350</v>
      </c>
      <c r="H105" t="str">
        <f>IF(ISBLANK('2. Evidence-Based Treatment'!$D$110),"",'2. Evidence-Based Treatment'!$D$110)</f>
        <v/>
      </c>
      <c r="I105" s="154" t="s">
        <v>16</v>
      </c>
      <c r="J105" t="str">
        <f>IF(ISBLANK('2. Evidence-Based Treatment'!$C$110),"",'2. Evidence-Based Treatment'!$C$110)</f>
        <v/>
      </c>
      <c r="K105" t="str">
        <f>IF(ISBLANK('2. Evidence-Based Treatment'!$C$111),"",'2. Evidence-Based Treatment'!$C$111)</f>
        <v/>
      </c>
      <c r="L105" s="212" t="str">
        <f>IF('2. Evidence-Based Treatment'!$E$110="Incomplete","",'2. Evidence-Based Treatment'!$E$110)</f>
        <v/>
      </c>
      <c r="N105" t="str">
        <f>IF(ISBLANK('2. Evidence-Based Treatment'!$F$110),"",'2. Evidence-Based Treatment'!$F$110)</f>
        <v/>
      </c>
    </row>
    <row r="106" spans="3:14" x14ac:dyDescent="0.25">
      <c r="C106" s="155" t="s">
        <v>1111</v>
      </c>
      <c r="D106" s="144">
        <f>IF(ISBLANK('2. Evidence-Based Treatment'!$D$4),"",'2. Evidence-Based Treatment'!$D$4)</f>
        <v>44743</v>
      </c>
      <c r="E106" s="144">
        <f>IF(ISBLANK('2. Evidence-Based Treatment'!$D$5),"",'2. Evidence-Based Treatment'!$D$5)</f>
        <v>45107</v>
      </c>
      <c r="F106" t="s">
        <v>723</v>
      </c>
      <c r="G106" t="s">
        <v>351</v>
      </c>
      <c r="H106" t="str">
        <f>IF(ISBLANK('2. Evidence-Based Treatment'!$D$112),"",'2. Evidence-Based Treatment'!$D$112)</f>
        <v/>
      </c>
      <c r="I106" s="154" t="s">
        <v>16</v>
      </c>
      <c r="J106" t="str">
        <f>IF(ISBLANK('2. Evidence-Based Treatment'!$C$112),"",'2. Evidence-Based Treatment'!$C$112)</f>
        <v/>
      </c>
      <c r="K106" t="str">
        <f>IF(ISBLANK('2. Evidence-Based Treatment'!$C$113),"",'2. Evidence-Based Treatment'!$C$113)</f>
        <v/>
      </c>
      <c r="L106" s="212" t="str">
        <f>IF('2. Evidence-Based Treatment'!$E$112="Incomplete","",'2. Evidence-Based Treatment'!$E$112)</f>
        <v/>
      </c>
      <c r="N106" t="str">
        <f>IF(ISBLANK('2. Evidence-Based Treatment'!$F$112),"",'2. Evidence-Based Treatment'!$F$112)</f>
        <v/>
      </c>
    </row>
    <row r="107" spans="3:14" x14ac:dyDescent="0.25">
      <c r="C107" s="155" t="s">
        <v>1111</v>
      </c>
      <c r="D107" s="144">
        <f>IF(ISBLANK('2. Evidence-Based Treatment'!$D$4),"",'2. Evidence-Based Treatment'!$D$4)</f>
        <v>44743</v>
      </c>
      <c r="E107" s="144">
        <f>IF(ISBLANK('2. Evidence-Based Treatment'!$D$5),"",'2. Evidence-Based Treatment'!$D$5)</f>
        <v>45107</v>
      </c>
      <c r="F107" t="s">
        <v>723</v>
      </c>
      <c r="G107" t="s">
        <v>352</v>
      </c>
      <c r="H107" t="str">
        <f>IF(ISBLANK('2. Evidence-Based Treatment'!$D$114),"",'2. Evidence-Based Treatment'!$D$114)</f>
        <v/>
      </c>
      <c r="I107" s="154" t="s">
        <v>16</v>
      </c>
      <c r="J107" t="str">
        <f>IF(ISBLANK('2. Evidence-Based Treatment'!$C$114),"",'2. Evidence-Based Treatment'!$C$114)</f>
        <v/>
      </c>
      <c r="K107" t="str">
        <f>IF(ISBLANK('2. Evidence-Based Treatment'!$C$115),"",'2. Evidence-Based Treatment'!$C$115)</f>
        <v/>
      </c>
      <c r="L107" s="212" t="str">
        <f>IF('2. Evidence-Based Treatment'!$E$114="Incomplete","",'2. Evidence-Based Treatment'!$E$114)</f>
        <v/>
      </c>
      <c r="N107" t="str">
        <f>IF(ISBLANK('2. Evidence-Based Treatment'!$F$114),"",'2. Evidence-Based Treatment'!$F$114)</f>
        <v/>
      </c>
    </row>
    <row r="108" spans="3:14" x14ac:dyDescent="0.25">
      <c r="C108" s="155" t="s">
        <v>1111</v>
      </c>
      <c r="D108" s="144">
        <f>IF(ISBLANK('2. Evidence-Based Treatment'!$D$4),"",'2. Evidence-Based Treatment'!$D$4)</f>
        <v>44743</v>
      </c>
      <c r="E108" s="144">
        <f>IF(ISBLANK('2. Evidence-Based Treatment'!$D$5),"",'2. Evidence-Based Treatment'!$D$5)</f>
        <v>45107</v>
      </c>
      <c r="F108" t="s">
        <v>724</v>
      </c>
      <c r="G108" t="s">
        <v>324</v>
      </c>
      <c r="H108" t="str">
        <f>'2. Evidence-Based Treatment'!$D$120</f>
        <v xml:space="preserve">% of patients with OUD who adhere to treatment __ months after first appointment </v>
      </c>
      <c r="I108" s="154" t="s">
        <v>16</v>
      </c>
      <c r="J108" t="str">
        <f>IF(ISBLANK('2. Evidence-Based Treatment'!$C$120),"",'2. Evidence-Based Treatment'!$C$120)</f>
        <v/>
      </c>
      <c r="K108" t="str">
        <f>IF(ISBLANK('2. Evidence-Based Treatment'!$C$121),"",'2. Evidence-Based Treatment'!$C$121)</f>
        <v/>
      </c>
      <c r="L108" s="212" t="str">
        <f>IF('2. Evidence-Based Treatment'!$E$120="Incomplete","",'2. Evidence-Based Treatment'!$E$120)</f>
        <v/>
      </c>
      <c r="N108" t="str">
        <f>IF(ISBLANK('2. Evidence-Based Treatment'!$F$120),"",'2. Evidence-Based Treatment'!$F$120)</f>
        <v/>
      </c>
    </row>
    <row r="109" spans="3:14" x14ac:dyDescent="0.25">
      <c r="C109" s="155" t="s">
        <v>1111</v>
      </c>
      <c r="D109" s="144">
        <f>IF(ISBLANK('2. Evidence-Based Treatment'!$D$4),"",'2. Evidence-Based Treatment'!$D$4)</f>
        <v>44743</v>
      </c>
      <c r="E109" s="144">
        <f>IF(ISBLANK('2. Evidence-Based Treatment'!$D$5),"",'2. Evidence-Based Treatment'!$D$5)</f>
        <v>45107</v>
      </c>
      <c r="F109" t="s">
        <v>724</v>
      </c>
      <c r="G109" t="s">
        <v>326</v>
      </c>
      <c r="H109" t="str">
        <f>'2. Evidence-Based Treatment'!$D$122</f>
        <v>% of patients who report getting the social and emotional support they need</v>
      </c>
      <c r="I109" s="154" t="s">
        <v>16</v>
      </c>
      <c r="J109" t="str">
        <f>IF(ISBLANK('2. Evidence-Based Treatment'!$C$122),"",'2. Evidence-Based Treatment'!$C$122)</f>
        <v/>
      </c>
      <c r="K109" t="str">
        <f>IF(ISBLANK('2. Evidence-Based Treatment'!$C$123),"",'2. Evidence-Based Treatment'!$C$123)</f>
        <v/>
      </c>
      <c r="L109" s="212" t="str">
        <f>IF('2. Evidence-Based Treatment'!$E$122="Incomplete","",'2. Evidence-Based Treatment'!$E$122)</f>
        <v/>
      </c>
      <c r="N109" t="str">
        <f>IF(ISBLANK('2. Evidence-Based Treatment'!$F$122),"",'2. Evidence-Based Treatment'!$F$122)</f>
        <v/>
      </c>
    </row>
    <row r="110" spans="3:14" x14ac:dyDescent="0.25">
      <c r="C110" s="155" t="s">
        <v>1111</v>
      </c>
      <c r="D110" s="144">
        <f>IF(ISBLANK('2. Evidence-Based Treatment'!$D$4),"",'2. Evidence-Based Treatment'!$D$4)</f>
        <v>44743</v>
      </c>
      <c r="E110" s="144">
        <f>IF(ISBLANK('2. Evidence-Based Treatment'!$D$5),"",'2. Evidence-Based Treatment'!$D$5)</f>
        <v>45107</v>
      </c>
      <c r="F110" t="s">
        <v>724</v>
      </c>
      <c r="G110" t="s">
        <v>327</v>
      </c>
      <c r="H110" t="str">
        <f>'2. Evidence-Based Treatment'!$D$124</f>
        <v># of community overdose reversals using naloxone</v>
      </c>
      <c r="I110" s="154" t="s">
        <v>16</v>
      </c>
      <c r="J110" t="str">
        <f>IF(ISBLANK('2. Evidence-Based Treatment'!$C$124),"",'2. Evidence-Based Treatment'!$C$124)</f>
        <v/>
      </c>
      <c r="L110" s="212"/>
      <c r="N110" t="str">
        <f>IF(ISBLANK('2. Evidence-Based Treatment'!$F$124),"",'2. Evidence-Based Treatment'!$F$124)</f>
        <v/>
      </c>
    </row>
    <row r="111" spans="3:14" x14ac:dyDescent="0.25">
      <c r="C111" s="155" t="s">
        <v>1111</v>
      </c>
      <c r="D111" s="144">
        <f>IF(ISBLANK('2. Evidence-Based Treatment'!$D$4),"",'2. Evidence-Based Treatment'!$D$4)</f>
        <v>44743</v>
      </c>
      <c r="E111" s="144">
        <f>IF(ISBLANK('2. Evidence-Based Treatment'!$D$5),"",'2. Evidence-Based Treatment'!$D$5)</f>
        <v>45107</v>
      </c>
      <c r="F111" t="s">
        <v>724</v>
      </c>
      <c r="G111" t="s">
        <v>353</v>
      </c>
      <c r="H111" t="str">
        <f>IF(ISBLANK('2. Evidence-Based Treatment'!$D$125),"",'2. Evidence-Based Treatment'!$D$125)</f>
        <v/>
      </c>
      <c r="I111" s="154" t="s">
        <v>16</v>
      </c>
      <c r="J111" t="str">
        <f>IF(ISBLANK('2. Evidence-Based Treatment'!$C$125),"",'2. Evidence-Based Treatment'!$C$125)</f>
        <v/>
      </c>
      <c r="K111" t="str">
        <f>IF(ISBLANK('2. Evidence-Based Treatment'!$C$126),"",'2. Evidence-Based Treatment'!$C$126)</f>
        <v/>
      </c>
      <c r="L111" s="212" t="str">
        <f>IF('2. Evidence-Based Treatment'!$E$125="Incomplete","",'2. Evidence-Based Treatment'!$E$125)</f>
        <v/>
      </c>
      <c r="N111" t="str">
        <f>IF(ISBLANK('2. Evidence-Based Treatment'!$F$125),"",'2. Evidence-Based Treatment'!$F$125)</f>
        <v/>
      </c>
    </row>
    <row r="112" spans="3:14" x14ac:dyDescent="0.25">
      <c r="C112" s="155" t="s">
        <v>1111</v>
      </c>
      <c r="D112" s="144">
        <f>IF(ISBLANK('2. Evidence-Based Treatment'!$D$4),"",'2. Evidence-Based Treatment'!$D$4)</f>
        <v>44743</v>
      </c>
      <c r="E112" s="144">
        <f>IF(ISBLANK('2. Evidence-Based Treatment'!$D$5),"",'2. Evidence-Based Treatment'!$D$5)</f>
        <v>45107</v>
      </c>
      <c r="F112" t="s">
        <v>724</v>
      </c>
      <c r="G112" t="s">
        <v>354</v>
      </c>
      <c r="H112" t="str">
        <f>IF(ISBLANK('2. Evidence-Based Treatment'!$D$127),"",'2. Evidence-Based Treatment'!$D$127)</f>
        <v/>
      </c>
      <c r="I112" s="154" t="s">
        <v>16</v>
      </c>
      <c r="J112" t="str">
        <f>IF(ISBLANK('2. Evidence-Based Treatment'!$C$127),"",'2. Evidence-Based Treatment'!$C$127)</f>
        <v/>
      </c>
      <c r="K112" t="str">
        <f>IF(ISBLANK('2. Evidence-Based Treatment'!$C$128),"",'2. Evidence-Based Treatment'!$C$128)</f>
        <v/>
      </c>
      <c r="L112" s="212" t="str">
        <f>IF('2. Evidence-Based Treatment'!$E$127="Incomplete","",'2. Evidence-Based Treatment'!$E$127)</f>
        <v/>
      </c>
      <c r="N112" t="str">
        <f>IF(ISBLANK('2. Evidence-Based Treatment'!$F$127),"",'2. Evidence-Based Treatment'!$F$127)</f>
        <v/>
      </c>
    </row>
    <row r="113" spans="3:14" x14ac:dyDescent="0.25">
      <c r="C113" s="155" t="s">
        <v>1111</v>
      </c>
      <c r="D113" s="144">
        <f>IF(ISBLANK('2. Evidence-Based Treatment'!$D$4),"",'2. Evidence-Based Treatment'!$D$4)</f>
        <v>44743</v>
      </c>
      <c r="E113" s="144">
        <f>IF(ISBLANK('2. Evidence-Based Treatment'!$D$5),"",'2. Evidence-Based Treatment'!$D$5)</f>
        <v>45107</v>
      </c>
      <c r="F113" t="s">
        <v>724</v>
      </c>
      <c r="G113" t="s">
        <v>355</v>
      </c>
      <c r="H113" t="str">
        <f>IF(ISBLANK('2. Evidence-Based Treatment'!$D$129),"",'2. Evidence-Based Treatment'!$D$129)</f>
        <v/>
      </c>
      <c r="I113" s="154" t="s">
        <v>16</v>
      </c>
      <c r="J113" t="str">
        <f>IF(ISBLANK('2. Evidence-Based Treatment'!$C$129),"",'2. Evidence-Based Treatment'!$C$129)</f>
        <v/>
      </c>
      <c r="K113" t="str">
        <f>IF(ISBLANK('2. Evidence-Based Treatment'!$C$130),"",'2. Evidence-Based Treatment'!$C$130)</f>
        <v/>
      </c>
      <c r="L113" s="212" t="str">
        <f>IF('2. Evidence-Based Treatment'!$E$129="Incomplete","",'2. Evidence-Based Treatment'!$E$129)</f>
        <v/>
      </c>
      <c r="N113" t="str">
        <f>IF(ISBLANK('2. Evidence-Based Treatment'!$F$129),"",'2. Evidence-Based Treatment'!$F$129)</f>
        <v/>
      </c>
    </row>
    <row r="114" spans="3:14" x14ac:dyDescent="0.25">
      <c r="C114" s="155" t="s">
        <v>1111</v>
      </c>
      <c r="D114" s="144">
        <f>IF(ISBLANK('2. Evidence-Based Treatment'!$D$4),"",'2. Evidence-Based Treatment'!$D$4)</f>
        <v>44743</v>
      </c>
      <c r="E114" s="144">
        <f>IF(ISBLANK('2. Evidence-Based Treatment'!$D$5),"",'2. Evidence-Based Treatment'!$D$5)</f>
        <v>45107</v>
      </c>
      <c r="F114" t="s">
        <v>725</v>
      </c>
      <c r="G114" t="s">
        <v>356</v>
      </c>
      <c r="H114" t="str">
        <f>'2. Evidence-Based Treatment'!$B$135</f>
        <v xml:space="preserve"># of patients with OUD who received evidence-based addiction treatment services across programs and settings </v>
      </c>
      <c r="I114" s="154" t="s">
        <v>16</v>
      </c>
      <c r="J114" t="str">
        <f>IF('2. Evidence-Based Treatment'!$C$135="yes", 1, IF('2. Evidence-Based Treatment'!$C$135="no", 0, ""))</f>
        <v/>
      </c>
      <c r="L114" s="212"/>
      <c r="N114" t="str">
        <f>IF(ISBLANK('2. Evidence-Based Treatment'!$F$135),"",'2. Evidence-Based Treatment'!$F$135)</f>
        <v/>
      </c>
    </row>
    <row r="115" spans="3:14" x14ac:dyDescent="0.25">
      <c r="C115" s="155" t="s">
        <v>1111</v>
      </c>
      <c r="D115" s="144">
        <f>IF(ISBLANK('2. Evidence-Based Treatment'!$D$4),"",'2. Evidence-Based Treatment'!$D$4)</f>
        <v>44743</v>
      </c>
      <c r="E115" s="144">
        <f>IF(ISBLANK('2. Evidence-Based Treatment'!$D$5),"",'2. Evidence-Based Treatment'!$D$5)</f>
        <v>45107</v>
      </c>
      <c r="F115" t="s">
        <v>725</v>
      </c>
      <c r="G115" t="s">
        <v>357</v>
      </c>
      <c r="H115" t="str">
        <f>'2. Evidence-Based Treatment'!$B$136</f>
        <v xml:space="preserve">% of residents receiving dispensed buprenorphine prescriptions </v>
      </c>
      <c r="I115" s="154" t="s">
        <v>16</v>
      </c>
      <c r="J115" t="str">
        <f>IF('2. Evidence-Based Treatment'!$C$136="yes", 1, IF('2. Evidence-Based Treatment'!$C$136="no", 0, ""))</f>
        <v/>
      </c>
      <c r="L115" s="212"/>
      <c r="N115" t="str">
        <f>IF(ISBLANK('2. Evidence-Based Treatment'!$F$136),"",'2. Evidence-Based Treatment'!$F$136)</f>
        <v/>
      </c>
    </row>
    <row r="116" spans="3:14" x14ac:dyDescent="0.25">
      <c r="C116" s="155" t="s">
        <v>1111</v>
      </c>
      <c r="D116" s="144">
        <f>IF(ISBLANK('2. Evidence-Based Treatment'!$D$4),"",'2. Evidence-Based Treatment'!$D$4)</f>
        <v>44743</v>
      </c>
      <c r="E116" s="144">
        <f>IF(ISBLANK('2. Evidence-Based Treatment'!$D$5),"",'2. Evidence-Based Treatment'!$D$5)</f>
        <v>45107</v>
      </c>
      <c r="F116" t="s">
        <v>725</v>
      </c>
      <c r="G116" t="s">
        <v>360</v>
      </c>
      <c r="H116" t="str">
        <f>'2. Evidence-Based Treatment'!$B$137</f>
        <v xml:space="preserve">% of individuals with OUD served by treatment programs who are uninsured or Medicaid beneficiaries </v>
      </c>
      <c r="I116" s="154" t="s">
        <v>16</v>
      </c>
      <c r="J116" t="str">
        <f>IF('2. Evidence-Based Treatment'!$C$137="yes", 1, IF('2. Evidence-Based Treatment'!$C$137="no", 0, ""))</f>
        <v/>
      </c>
      <c r="L116" s="212"/>
      <c r="N116" t="str">
        <f>IF(ISBLANK('2. Evidence-Based Treatment'!$F$137),"",'2. Evidence-Based Treatment'!$F$137)</f>
        <v/>
      </c>
    </row>
    <row r="117" spans="3:14" x14ac:dyDescent="0.25">
      <c r="C117" s="156" t="s">
        <v>1112</v>
      </c>
      <c r="D117" s="144">
        <f>IF(ISBLANK('3. Recovery'!$D$4),"",'3. Recovery'!$D$4)</f>
        <v>44743</v>
      </c>
      <c r="E117" s="144">
        <f>IF(ISBLANK('3. Recovery'!$D$5),"",'3. Recovery'!$D$5)</f>
        <v>45107</v>
      </c>
      <c r="F117" t="s">
        <v>722</v>
      </c>
      <c r="G117" t="s">
        <v>799</v>
      </c>
      <c r="H117" t="str">
        <f>'3. Recovery'!$B$10</f>
        <v># of unique participants, who use opioids and/or have OUD, served</v>
      </c>
      <c r="I117" s="154" t="s">
        <v>16</v>
      </c>
      <c r="J117" t="str">
        <f>IF(ISBLANK('3. Recovery'!$C$10),"",'3. Recovery'!$C$10)</f>
        <v/>
      </c>
      <c r="L117" s="212"/>
      <c r="M117" t="str">
        <f>IF(ISBLANK('3. Recovery'!$D$10),"",'3. Recovery'!$D$10)</f>
        <v/>
      </c>
      <c r="N117" t="str">
        <f>IF(ISBLANK('3. Recovery'!$E$10),"",'3. Recovery'!$E$10)</f>
        <v/>
      </c>
    </row>
    <row r="118" spans="3:14" x14ac:dyDescent="0.25">
      <c r="C118" s="156" t="s">
        <v>1112</v>
      </c>
      <c r="D118" s="144">
        <f>IF(ISBLANK('3. Recovery'!$D$4),"",'3. Recovery'!$D$4)</f>
        <v>44743</v>
      </c>
      <c r="E118" s="144">
        <f>IF(ISBLANK('3. Recovery'!$D$5),"",'3. Recovery'!$D$5)</f>
        <v>45107</v>
      </c>
      <c r="F118" t="s">
        <v>722</v>
      </c>
      <c r="G118" t="s">
        <v>789</v>
      </c>
      <c r="H118" t="str">
        <f>'3. Recovery'!$B$11</f>
        <v># of total contacts with all participants of the program</v>
      </c>
      <c r="I118" s="154" t="s">
        <v>16</v>
      </c>
      <c r="J118" t="str">
        <f>IF(ISBLANK('3. Recovery'!$C$11),"",'3. Recovery'!$C$11)</f>
        <v/>
      </c>
      <c r="L118" s="212"/>
      <c r="M118" t="str">
        <f>IF(ISBLANK('3. Recovery'!$D$11),"",'3. Recovery'!$D$11)</f>
        <v/>
      </c>
      <c r="N118" t="str">
        <f>IF(ISBLANK('3. Recovery'!$E$11),"",'3. Recovery'!$E$11)</f>
        <v/>
      </c>
    </row>
    <row r="119" spans="3:14" x14ac:dyDescent="0.25">
      <c r="C119" s="156" t="s">
        <v>1112</v>
      </c>
      <c r="D119" s="144">
        <f>IF(ISBLANK('3. Recovery'!$D$4),"",'3. Recovery'!$D$4)</f>
        <v>44743</v>
      </c>
      <c r="E119" s="144">
        <f>IF(ISBLANK('3. Recovery'!$D$5),"",'3. Recovery'!$D$5)</f>
        <v>45107</v>
      </c>
      <c r="F119" t="s">
        <v>722</v>
      </c>
      <c r="G119" t="s">
        <v>1146</v>
      </c>
      <c r="H119" t="str">
        <f>'3. Recovery'!$B$12</f>
        <v># of participants who use opioids and/or have OUD, referred to addiction treatment</v>
      </c>
      <c r="I119" s="154" t="s">
        <v>16</v>
      </c>
      <c r="J119" t="str">
        <f>IF(ISBLANK('3. Recovery'!$C$12),"",'3. Recovery'!$C$12)</f>
        <v/>
      </c>
      <c r="L119" s="212"/>
      <c r="M119" t="str">
        <f>IF(ISBLANK('3. Recovery'!$D$12),"",'3. Recovery'!$D$12)</f>
        <v/>
      </c>
      <c r="N119" t="str">
        <f>IF(ISBLANK('3. Recovery'!$E$12),"",'3. Recovery'!$E$12)</f>
        <v/>
      </c>
    </row>
    <row r="120" spans="3:14" x14ac:dyDescent="0.25">
      <c r="C120" s="156" t="s">
        <v>1112</v>
      </c>
      <c r="D120" s="144">
        <f>IF(ISBLANK('3. Recovery'!$D$4),"",'3. Recovery'!$D$4)</f>
        <v>44743</v>
      </c>
      <c r="E120" s="144">
        <f>IF(ISBLANK('3. Recovery'!$D$5),"",'3. Recovery'!$D$5)</f>
        <v>45107</v>
      </c>
      <c r="F120" t="s">
        <v>722</v>
      </c>
      <c r="G120" t="s">
        <v>790</v>
      </c>
      <c r="H120" t="str">
        <f>'3. Recovery'!$B$13</f>
        <v># of participants who use opioids and/or have OUD, referred to recovery supports (e.g., employment services, housing services, etc.)</v>
      </c>
      <c r="I120" s="154" t="s">
        <v>16</v>
      </c>
      <c r="J120" t="str">
        <f>IF(ISBLANK('3. Recovery'!$C$13),"",'3. Recovery'!$C$13)</f>
        <v/>
      </c>
      <c r="L120" s="212"/>
      <c r="M120" t="str">
        <f>IF(ISBLANK('3. Recovery'!$D$13),"",'3. Recovery'!$D$13)</f>
        <v/>
      </c>
      <c r="N120" t="str">
        <f>IF(ISBLANK('3. Recovery'!$E$13),"",'3. Recovery'!$E$13)</f>
        <v/>
      </c>
    </row>
    <row r="121" spans="3:14" x14ac:dyDescent="0.25">
      <c r="C121" s="156" t="s">
        <v>1112</v>
      </c>
      <c r="D121" s="144">
        <f>IF(ISBLANK('3. Recovery'!$D$4),"",'3. Recovery'!$D$4)</f>
        <v>44743</v>
      </c>
      <c r="E121" s="144">
        <f>IF(ISBLANK('3. Recovery'!$D$5),"",'3. Recovery'!$D$5)</f>
        <v>45107</v>
      </c>
      <c r="F121" t="s">
        <v>722</v>
      </c>
      <c r="G121" t="s">
        <v>791</v>
      </c>
      <c r="H121" t="str">
        <f>'3. Recovery'!$B$14</f>
        <v># of participants who use opioids and/or have OUD, referred to harm reduction services (e.g., syringe and supply access, overdose prevention education, disease prevention, etc.)</v>
      </c>
      <c r="I121" s="154" t="s">
        <v>16</v>
      </c>
      <c r="J121" t="str">
        <f>IF(ISBLANK('3. Recovery'!$C$14),"",'3. Recovery'!$C$14)</f>
        <v/>
      </c>
      <c r="L121" s="212"/>
      <c r="M121" t="str">
        <f>IF(ISBLANK('3. Recovery'!$D$14),"",'3. Recovery'!$D$14)</f>
        <v/>
      </c>
      <c r="N121" t="str">
        <f>IF(ISBLANK('3. Recovery'!$E$14),"",'3. Recovery'!$E$14)</f>
        <v/>
      </c>
    </row>
    <row r="122" spans="3:14" x14ac:dyDescent="0.25">
      <c r="C122" s="156" t="s">
        <v>1112</v>
      </c>
      <c r="D122" s="144">
        <f>IF(ISBLANK('3. Recovery'!$D$4),"",'3. Recovery'!$D$4)</f>
        <v>44743</v>
      </c>
      <c r="E122" s="144">
        <f>IF(ISBLANK('3. Recovery'!$D$5),"",'3. Recovery'!$D$5)</f>
        <v>45107</v>
      </c>
      <c r="F122" t="s">
        <v>722</v>
      </c>
      <c r="G122" t="s">
        <v>792</v>
      </c>
      <c r="H122" t="str">
        <f>'3. Recovery'!$B$15</f>
        <v># of participants who use opioids and/or have OUD, referred to primary healthcare</v>
      </c>
      <c r="I122" s="154" t="s">
        <v>16</v>
      </c>
      <c r="J122" t="str">
        <f>IF(ISBLANK('3. Recovery'!$C$15),"",'3. Recovery'!$C$15)</f>
        <v/>
      </c>
      <c r="L122" s="212"/>
      <c r="M122" t="str">
        <f>IF(ISBLANK('3. Recovery'!$D$15),"",'3. Recovery'!$D$15)</f>
        <v/>
      </c>
      <c r="N122" t="str">
        <f>IF(ISBLANK('3. Recovery'!$E$15),"",'3. Recovery'!$E$15)</f>
        <v/>
      </c>
    </row>
    <row r="123" spans="3:14" x14ac:dyDescent="0.25">
      <c r="C123" s="156" t="s">
        <v>1112</v>
      </c>
      <c r="D123" s="144">
        <f>IF(ISBLANK('3. Recovery'!$D$4),"",'3. Recovery'!$D$4)</f>
        <v>44743</v>
      </c>
      <c r="E123" s="144">
        <f>IF(ISBLANK('3. Recovery'!$D$5),"",'3. Recovery'!$D$5)</f>
        <v>45107</v>
      </c>
      <c r="F123" t="s">
        <v>722</v>
      </c>
      <c r="G123" t="s">
        <v>793</v>
      </c>
      <c r="H123" t="str">
        <f>'3. Recovery'!$B$16</f>
        <v># of participants who use opioids and/or have OUD, referred to other services</v>
      </c>
      <c r="I123" s="154" t="s">
        <v>16</v>
      </c>
      <c r="J123" t="str">
        <f>IF(ISBLANK('3. Recovery'!$C$16),"",'3. Recovery'!$C$16)</f>
        <v/>
      </c>
      <c r="L123" s="212"/>
      <c r="M123" t="str">
        <f>IF(ISBLANK('3. Recovery'!$D$16),"",'3. Recovery'!$D$16)</f>
        <v/>
      </c>
      <c r="N123" t="str">
        <f>IF(ISBLANK('3. Recovery'!$E$16),"",'3. Recovery'!$E$16)</f>
        <v/>
      </c>
    </row>
    <row r="124" spans="3:14" x14ac:dyDescent="0.25">
      <c r="C124" s="156" t="s">
        <v>1112</v>
      </c>
      <c r="D124" s="144">
        <f>IF(ISBLANK('3. Recovery'!$D$4),"",'3. Recovery'!$D$4)</f>
        <v>44743</v>
      </c>
      <c r="E124" s="144">
        <f>IF(ISBLANK('3. Recovery'!$D$5),"",'3. Recovery'!$D$5)</f>
        <v>45107</v>
      </c>
      <c r="F124" t="s">
        <v>722</v>
      </c>
      <c r="G124" t="s">
        <v>794</v>
      </c>
      <c r="H124" t="str">
        <f>'3. Recovery'!$B$17</f>
        <v># of peer support specialists/care navigators</v>
      </c>
      <c r="I124" s="154" t="s">
        <v>16</v>
      </c>
      <c r="J124" t="str">
        <f>IF(ISBLANK('3. Recovery'!$C$17),"",'3. Recovery'!$C$17)</f>
        <v/>
      </c>
      <c r="L124" s="212"/>
      <c r="M124" t="str">
        <f>IF(ISBLANK('3. Recovery'!$D$17),"",'3. Recovery'!$D$17)</f>
        <v/>
      </c>
      <c r="N124" t="str">
        <f>IF(ISBLANK('3. Recovery'!$E$17),"",'3. Recovery'!$E$17)</f>
        <v/>
      </c>
    </row>
    <row r="125" spans="3:14" x14ac:dyDescent="0.25">
      <c r="C125" s="156" t="s">
        <v>1112</v>
      </c>
      <c r="D125" s="144">
        <f>IF(ISBLANK('3. Recovery'!$D$4),"",'3. Recovery'!$D$4)</f>
        <v>44743</v>
      </c>
      <c r="E125" s="144">
        <f>IF(ISBLANK('3. Recovery'!$D$5),"",'3. Recovery'!$D$5)</f>
        <v>45107</v>
      </c>
      <c r="F125" t="s">
        <v>722</v>
      </c>
      <c r="G125" t="s">
        <v>795</v>
      </c>
      <c r="H125" t="str">
        <f>'3. Recovery'!$B$18</f>
        <v># of naloxone kits distributed</v>
      </c>
      <c r="I125" s="154" t="s">
        <v>16</v>
      </c>
      <c r="J125" t="str">
        <f>IF(ISBLANK('3. Recovery'!$C$18),"",'3. Recovery'!$C$18)</f>
        <v/>
      </c>
      <c r="L125" s="212"/>
      <c r="M125" t="str">
        <f>IF(ISBLANK('3. Recovery'!$D$18),"",'3. Recovery'!$D$18)</f>
        <v/>
      </c>
      <c r="N125" t="str">
        <f>IF(ISBLANK('3. Recovery'!$E$18),"",'3. Recovery'!$E$18)</f>
        <v/>
      </c>
    </row>
    <row r="126" spans="3:14" x14ac:dyDescent="0.25">
      <c r="C126" s="156" t="s">
        <v>1112</v>
      </c>
      <c r="D126" s="144">
        <f>IF(ISBLANK('3. Recovery'!$D$4),"",'3. Recovery'!$D$4)</f>
        <v>44743</v>
      </c>
      <c r="E126" s="144">
        <f>IF(ISBLANK('3. Recovery'!$D$5),"",'3. Recovery'!$D$5)</f>
        <v>45107</v>
      </c>
      <c r="F126" t="s">
        <v>722</v>
      </c>
      <c r="G126" t="s">
        <v>796</v>
      </c>
      <c r="H126" t="str">
        <f>IF(ISBLANK('3. Recovery'!$B$19),"",'3. Recovery'!$B$19)</f>
        <v/>
      </c>
      <c r="I126" s="154" t="s">
        <v>16</v>
      </c>
      <c r="J126" t="str">
        <f>IF(ISBLANK('3. Recovery'!$C$19),"",'3. Recovery'!$C$19)</f>
        <v/>
      </c>
      <c r="L126" s="212"/>
      <c r="M126" t="str">
        <f>IF(ISBLANK('3. Recovery'!$D$19),"",'3. Recovery'!$D$19)</f>
        <v/>
      </c>
      <c r="N126" t="str">
        <f>IF(ISBLANK('3. Recovery'!$E$19),"",'3. Recovery'!$E$19)</f>
        <v/>
      </c>
    </row>
    <row r="127" spans="3:14" x14ac:dyDescent="0.25">
      <c r="C127" s="156" t="s">
        <v>1112</v>
      </c>
      <c r="D127" s="144">
        <f>IF(ISBLANK('3. Recovery'!$D$4),"",'3. Recovery'!$D$4)</f>
        <v>44743</v>
      </c>
      <c r="E127" s="144">
        <f>IF(ISBLANK('3. Recovery'!$D$5),"",'3. Recovery'!$D$5)</f>
        <v>45107</v>
      </c>
      <c r="F127" t="s">
        <v>722</v>
      </c>
      <c r="G127" t="s">
        <v>797</v>
      </c>
      <c r="H127" t="str">
        <f>IF(ISBLANK('3. Recovery'!$B$20),"",'3. Recovery'!$B$20)</f>
        <v/>
      </c>
      <c r="I127" s="154" t="s">
        <v>16</v>
      </c>
      <c r="J127" t="str">
        <f>IF(ISBLANK('3. Recovery'!$C$20),"",'3. Recovery'!$C$20)</f>
        <v/>
      </c>
      <c r="L127" s="212"/>
      <c r="M127" t="str">
        <f>IF(ISBLANK('3. Recovery'!$D$20),"",'3. Recovery'!$D$20)</f>
        <v/>
      </c>
      <c r="N127" t="str">
        <f>IF(ISBLANK('3. Recovery'!$E$20),"",'3. Recovery'!$E$20)</f>
        <v/>
      </c>
    </row>
    <row r="128" spans="3:14" x14ac:dyDescent="0.25">
      <c r="C128" s="156" t="s">
        <v>1112</v>
      </c>
      <c r="D128" s="144">
        <f>IF(ISBLANK('3. Recovery'!$D$4),"",'3. Recovery'!$D$4)</f>
        <v>44743</v>
      </c>
      <c r="E128" s="144">
        <f>IF(ISBLANK('3. Recovery'!$D$5),"",'3. Recovery'!$D$5)</f>
        <v>45107</v>
      </c>
      <c r="F128" t="s">
        <v>722</v>
      </c>
      <c r="G128" t="s">
        <v>798</v>
      </c>
      <c r="H128" t="str">
        <f>IF(ISBLANK('3. Recovery'!$B$21),"",'3. Recovery'!$B$21)</f>
        <v/>
      </c>
      <c r="I128" s="154" t="s">
        <v>16</v>
      </c>
      <c r="J128" t="str">
        <f>IF(ISBLANK('3. Recovery'!$C$21),"",'3. Recovery'!$C$21)</f>
        <v/>
      </c>
      <c r="L128" s="212"/>
      <c r="M128" t="str">
        <f>IF(ISBLANK('3. Recovery'!$D$21),"",'3. Recovery'!$D$21)</f>
        <v/>
      </c>
      <c r="N128" t="str">
        <f>IF(ISBLANK('3. Recovery'!$E$21),"",'3. Recovery'!$E$21)</f>
        <v/>
      </c>
    </row>
    <row r="129" spans="3:14" x14ac:dyDescent="0.25">
      <c r="C129" s="156" t="s">
        <v>1112</v>
      </c>
      <c r="D129" s="144">
        <f>IF(ISBLANK('3. Recovery'!$D$4),"",'3. Recovery'!$D$4)</f>
        <v>44743</v>
      </c>
      <c r="E129" s="144">
        <f>IF(ISBLANK('3. Recovery'!$D$5),"",'3. Recovery'!$D$5)</f>
        <v>45107</v>
      </c>
      <c r="F129" t="s">
        <v>722</v>
      </c>
      <c r="G129" t="s">
        <v>799</v>
      </c>
      <c r="H129" t="str">
        <f>'3. Recovery'!$B$10</f>
        <v># of unique participants, who use opioids and/or have OUD, served</v>
      </c>
      <c r="I129" s="154" t="s">
        <v>959</v>
      </c>
      <c r="L129" s="212"/>
      <c r="N129" t="str">
        <f>IF(ISBLANK('3. Recovery'!$D$25),"",'3. Recovery'!$D$25)</f>
        <v/>
      </c>
    </row>
    <row r="130" spans="3:14" x14ac:dyDescent="0.25">
      <c r="C130" s="156" t="s">
        <v>1112</v>
      </c>
      <c r="D130" s="144">
        <f>IF(ISBLANK('3. Recovery'!$D$4),"",'3. Recovery'!$D$4)</f>
        <v>44743</v>
      </c>
      <c r="E130" s="144">
        <f>IF(ISBLANK('3. Recovery'!$D$5),"",'3. Recovery'!$D$5)</f>
        <v>45107</v>
      </c>
      <c r="F130" t="s">
        <v>722</v>
      </c>
      <c r="G130" t="s">
        <v>799</v>
      </c>
      <c r="H130" t="str">
        <f>'3. Recovery'!$B$10</f>
        <v># of unique participants, who use opioids and/or have OUD, served</v>
      </c>
      <c r="I130" s="154" t="s">
        <v>37</v>
      </c>
      <c r="J130" t="str">
        <f>IF(ISBLANK('3. Recovery'!$C$27),"",'3. Recovery'!$C$27)</f>
        <v/>
      </c>
      <c r="L130" s="212"/>
      <c r="N130" t="str">
        <f>IF(ISBLANK('3. Recovery'!$D$27),"",'3. Recovery'!$D$27)</f>
        <v/>
      </c>
    </row>
    <row r="131" spans="3:14" x14ac:dyDescent="0.25">
      <c r="C131" s="156" t="s">
        <v>1112</v>
      </c>
      <c r="D131" s="144">
        <f>IF(ISBLANK('3. Recovery'!$D$4),"",'3. Recovery'!$D$4)</f>
        <v>44743</v>
      </c>
      <c r="E131" s="144">
        <f>IF(ISBLANK('3. Recovery'!$D$5),"",'3. Recovery'!$D$5)</f>
        <v>45107</v>
      </c>
      <c r="F131" t="s">
        <v>722</v>
      </c>
      <c r="G131" t="s">
        <v>799</v>
      </c>
      <c r="H131" t="str">
        <f>'3. Recovery'!$B$10</f>
        <v># of unique participants, who use opioids and/or have OUD, served</v>
      </c>
      <c r="I131" s="154" t="s">
        <v>38</v>
      </c>
      <c r="J131" t="str">
        <f>IF(ISBLANK('3. Recovery'!$C$28),"",'3. Recovery'!$C$28)</f>
        <v/>
      </c>
      <c r="L131" s="212"/>
      <c r="N131" t="str">
        <f>IF(ISBLANK('3. Recovery'!$D$28),"",'3. Recovery'!$D$28)</f>
        <v/>
      </c>
    </row>
    <row r="132" spans="3:14" x14ac:dyDescent="0.25">
      <c r="C132" s="156" t="s">
        <v>1112</v>
      </c>
      <c r="D132" s="144">
        <f>IF(ISBLANK('3. Recovery'!$D$4),"",'3. Recovery'!$D$4)</f>
        <v>44743</v>
      </c>
      <c r="E132" s="144">
        <f>IF(ISBLANK('3. Recovery'!$D$5),"",'3. Recovery'!$D$5)</f>
        <v>45107</v>
      </c>
      <c r="F132" t="s">
        <v>722</v>
      </c>
      <c r="G132" t="s">
        <v>799</v>
      </c>
      <c r="H132" t="str">
        <f>'3. Recovery'!$B$10</f>
        <v># of unique participants, who use opioids and/or have OUD, served</v>
      </c>
      <c r="I132" s="154" t="s">
        <v>39</v>
      </c>
      <c r="J132" t="str">
        <f>IF(ISBLANK('3. Recovery'!$C$29),"",'3. Recovery'!$C$29)</f>
        <v/>
      </c>
      <c r="L132" s="212"/>
      <c r="N132" t="str">
        <f>IF(ISBLANK('3. Recovery'!$D$29),"",'3. Recovery'!$D$29)</f>
        <v/>
      </c>
    </row>
    <row r="133" spans="3:14" x14ac:dyDescent="0.25">
      <c r="C133" s="156" t="s">
        <v>1112</v>
      </c>
      <c r="D133" s="144">
        <f>IF(ISBLANK('3. Recovery'!$D$4),"",'3. Recovery'!$D$4)</f>
        <v>44743</v>
      </c>
      <c r="E133" s="144">
        <f>IF(ISBLANK('3. Recovery'!$D$5),"",'3. Recovery'!$D$5)</f>
        <v>45107</v>
      </c>
      <c r="F133" t="s">
        <v>722</v>
      </c>
      <c r="G133" t="s">
        <v>799</v>
      </c>
      <c r="H133" t="str">
        <f>'3. Recovery'!$B$10</f>
        <v># of unique participants, who use opioids and/or have OUD, served</v>
      </c>
      <c r="I133" s="154" t="s">
        <v>40</v>
      </c>
      <c r="J133" t="str">
        <f>IF(ISBLANK('3. Recovery'!$C$30),"",'3. Recovery'!$C$30)</f>
        <v/>
      </c>
      <c r="L133" s="212"/>
      <c r="N133" t="str">
        <f>IF(ISBLANK('3. Recovery'!$D$30),"",'3. Recovery'!$D$30)</f>
        <v/>
      </c>
    </row>
    <row r="134" spans="3:14" x14ac:dyDescent="0.25">
      <c r="C134" s="156" t="s">
        <v>1112</v>
      </c>
      <c r="D134" s="144">
        <f>IF(ISBLANK('3. Recovery'!$D$4),"",'3. Recovery'!$D$4)</f>
        <v>44743</v>
      </c>
      <c r="E134" s="144">
        <f>IF(ISBLANK('3. Recovery'!$D$5),"",'3. Recovery'!$D$5)</f>
        <v>45107</v>
      </c>
      <c r="F134" t="s">
        <v>722</v>
      </c>
      <c r="G134" t="s">
        <v>799</v>
      </c>
      <c r="H134" t="str">
        <f>'3. Recovery'!$B$10</f>
        <v># of unique participants, who use opioids and/or have OUD, served</v>
      </c>
      <c r="I134" s="154" t="s">
        <v>41</v>
      </c>
      <c r="J134" t="str">
        <f>IF(ISBLANK('3. Recovery'!$C$31),"",'3. Recovery'!$C$31)</f>
        <v/>
      </c>
      <c r="L134" s="212"/>
      <c r="N134" t="str">
        <f>IF(ISBLANK('3. Recovery'!$D$31),"",'3. Recovery'!$D$31)</f>
        <v/>
      </c>
    </row>
    <row r="135" spans="3:14" x14ac:dyDescent="0.25">
      <c r="C135" s="156" t="s">
        <v>1112</v>
      </c>
      <c r="D135" s="144">
        <f>IF(ISBLANK('3. Recovery'!$D$4),"",'3. Recovery'!$D$4)</f>
        <v>44743</v>
      </c>
      <c r="E135" s="144">
        <f>IF(ISBLANK('3. Recovery'!$D$5),"",'3. Recovery'!$D$5)</f>
        <v>45107</v>
      </c>
      <c r="F135" t="s">
        <v>722</v>
      </c>
      <c r="G135" t="s">
        <v>799</v>
      </c>
      <c r="H135" t="str">
        <f>'3. Recovery'!$B$10</f>
        <v># of unique participants, who use opioids and/or have OUD, served</v>
      </c>
      <c r="I135" s="154" t="s">
        <v>42</v>
      </c>
      <c r="J135" t="str">
        <f>IF(ISBLANK('3. Recovery'!$C$32),"",'3. Recovery'!$C$32)</f>
        <v/>
      </c>
      <c r="L135" s="212"/>
      <c r="N135" t="str">
        <f>IF(ISBLANK('3. Recovery'!$D$32),"",'3. Recovery'!$D$32)</f>
        <v/>
      </c>
    </row>
    <row r="136" spans="3:14" x14ac:dyDescent="0.25">
      <c r="C136" s="156" t="s">
        <v>1112</v>
      </c>
      <c r="D136" s="144">
        <f>IF(ISBLANK('3. Recovery'!$D$4),"",'3. Recovery'!$D$4)</f>
        <v>44743</v>
      </c>
      <c r="E136" s="144">
        <f>IF(ISBLANK('3. Recovery'!$D$5),"",'3. Recovery'!$D$5)</f>
        <v>45107</v>
      </c>
      <c r="F136" t="s">
        <v>722</v>
      </c>
      <c r="G136" t="s">
        <v>799</v>
      </c>
      <c r="H136" t="str">
        <f>'3. Recovery'!$B$10</f>
        <v># of unique participants, who use opioids and/or have OUD, served</v>
      </c>
      <c r="I136" s="154" t="s">
        <v>43</v>
      </c>
      <c r="J136" t="str">
        <f>IF(ISBLANK('3. Recovery'!$C$33),"",'3. Recovery'!$C$33)</f>
        <v/>
      </c>
      <c r="L136" s="212"/>
      <c r="N136" t="str">
        <f>IF(ISBLANK('3. Recovery'!$D$33),"",'3. Recovery'!$D$33)</f>
        <v/>
      </c>
    </row>
    <row r="137" spans="3:14" x14ac:dyDescent="0.25">
      <c r="C137" s="156" t="s">
        <v>1112</v>
      </c>
      <c r="D137" s="144">
        <f>IF(ISBLANK('3. Recovery'!$D$4),"",'3. Recovery'!$D$4)</f>
        <v>44743</v>
      </c>
      <c r="E137" s="144">
        <f>IF(ISBLANK('3. Recovery'!$D$5),"",'3. Recovery'!$D$5)</f>
        <v>45107</v>
      </c>
      <c r="F137" t="s">
        <v>722</v>
      </c>
      <c r="G137" t="s">
        <v>799</v>
      </c>
      <c r="H137" t="str">
        <f>'3. Recovery'!$B$10</f>
        <v># of unique participants, who use opioids and/or have OUD, served</v>
      </c>
      <c r="I137" s="154" t="s">
        <v>44</v>
      </c>
      <c r="J137" t="str">
        <f>IF(ISBLANK('3. Recovery'!$C$34),"",'3. Recovery'!$C$34)</f>
        <v/>
      </c>
      <c r="L137" s="212"/>
      <c r="N137" t="str">
        <f>IF(ISBLANK('3. Recovery'!$D$34),"",'3. Recovery'!$D$34)</f>
        <v/>
      </c>
    </row>
    <row r="138" spans="3:14" x14ac:dyDescent="0.25">
      <c r="C138" s="156" t="s">
        <v>1112</v>
      </c>
      <c r="D138" s="144">
        <f>IF(ISBLANK('3. Recovery'!$D$4),"",'3. Recovery'!$D$4)</f>
        <v>44743</v>
      </c>
      <c r="E138" s="144">
        <f>IF(ISBLANK('3. Recovery'!$D$5),"",'3. Recovery'!$D$5)</f>
        <v>45107</v>
      </c>
      <c r="F138" t="s">
        <v>723</v>
      </c>
      <c r="G138" t="s">
        <v>800</v>
      </c>
      <c r="H138" t="str">
        <f>'3. Recovery'!$D$42</f>
        <v>% of participants, who use opioids and/or have OUD, who are satisfied w/ services</v>
      </c>
      <c r="I138" s="154" t="s">
        <v>16</v>
      </c>
      <c r="J138" t="str">
        <f>IF(ISBLANK('3. Recovery'!$C$42),"",'3. Recovery'!$C$42)</f>
        <v/>
      </c>
      <c r="K138" t="str">
        <f>IF(ISBLANK('3. Recovery'!$C$43),"",'3. Recovery'!$C$43)</f>
        <v/>
      </c>
      <c r="L138" s="212" t="str">
        <f>IF('3. Recovery'!$E$42="Incomplete","",'3. Recovery'!$E$42)</f>
        <v/>
      </c>
      <c r="N138" t="str">
        <f>IF(ISBLANK('3. Recovery'!$F$42),"",'3. Recovery'!$F$42)</f>
        <v/>
      </c>
    </row>
    <row r="139" spans="3:14" x14ac:dyDescent="0.25">
      <c r="C139" s="156" t="s">
        <v>1112</v>
      </c>
      <c r="D139" s="144">
        <f>IF(ISBLANK('3. Recovery'!$D$4),"",'3. Recovery'!$D$4)</f>
        <v>44743</v>
      </c>
      <c r="E139" s="144">
        <f>IF(ISBLANK('3. Recovery'!$D$5),"",'3. Recovery'!$D$5)</f>
        <v>45107</v>
      </c>
      <c r="F139" t="s">
        <v>723</v>
      </c>
      <c r="G139" t="s">
        <v>801</v>
      </c>
      <c r="H139" t="str">
        <f>'3. Recovery'!$D$44</f>
        <v>% of referrals that results in linkage (e.g., first appointment)</v>
      </c>
      <c r="I139" s="154" t="s">
        <v>16</v>
      </c>
      <c r="J139" t="str">
        <f>IF(ISBLANK('3. Recovery'!$C$44),"",'3. Recovery'!$C$44)</f>
        <v/>
      </c>
      <c r="K139" t="str">
        <f>IF(ISBLANK('3. Recovery'!$C$45),"",'3. Recovery'!$C$45)</f>
        <v/>
      </c>
      <c r="L139" s="212" t="str">
        <f>IF('3. Recovery'!$E$44="Incomplete","",'3. Recovery'!$E$44)</f>
        <v/>
      </c>
      <c r="N139" t="str">
        <f>IF(ISBLANK('3. Recovery'!$F$44),"",'3. Recovery'!$F$44)</f>
        <v/>
      </c>
    </row>
    <row r="140" spans="3:14" x14ac:dyDescent="0.25">
      <c r="C140" s="156" t="s">
        <v>1112</v>
      </c>
      <c r="D140" s="144">
        <f>IF(ISBLANK('3. Recovery'!$D$4),"",'3. Recovery'!$D$4)</f>
        <v>44743</v>
      </c>
      <c r="E140" s="144">
        <f>IF(ISBLANK('3. Recovery'!$D$5),"",'3. Recovery'!$D$5)</f>
        <v>45107</v>
      </c>
      <c r="F140" t="s">
        <v>723</v>
      </c>
      <c r="G140" t="s">
        <v>802</v>
      </c>
      <c r="H140" t="str">
        <f>'3. Recovery'!$D$46</f>
        <v>% of staff with lived experience with OUD</v>
      </c>
      <c r="I140" s="154" t="s">
        <v>16</v>
      </c>
      <c r="J140" t="str">
        <f>IF(ISBLANK('3. Recovery'!$C$46),"",'3. Recovery'!$C$46)</f>
        <v/>
      </c>
      <c r="K140" t="str">
        <f>IF(ISBLANK('3. Recovery'!$C$47),"",'3. Recovery'!$C$47)</f>
        <v/>
      </c>
      <c r="L140" s="212" t="str">
        <f>IF('3. Recovery'!$E$46="Incomplete","",'3. Recovery'!$E$46)</f>
        <v/>
      </c>
      <c r="N140" t="str">
        <f>IF(ISBLANK('3. Recovery'!$F$46),"",'3. Recovery'!$F$46)</f>
        <v/>
      </c>
    </row>
    <row r="141" spans="3:14" x14ac:dyDescent="0.25">
      <c r="C141" s="156" t="s">
        <v>1112</v>
      </c>
      <c r="D141" s="144">
        <f>IF(ISBLANK('3. Recovery'!$D$4),"",'3. Recovery'!$D$4)</f>
        <v>44743</v>
      </c>
      <c r="E141" s="144">
        <f>IF(ISBLANK('3. Recovery'!$D$5),"",'3. Recovery'!$D$5)</f>
        <v>45107</v>
      </c>
      <c r="F141" t="s">
        <v>723</v>
      </c>
      <c r="G141" t="s">
        <v>803</v>
      </c>
      <c r="H141" t="str">
        <f>'3. Recovery'!$D$48</f>
        <v>% of participants who received naloxone kit</v>
      </c>
      <c r="I141" s="154" t="s">
        <v>16</v>
      </c>
      <c r="J141" t="str">
        <f>IF(ISBLANK('3. Recovery'!$C$48),"",'3. Recovery'!$C$48)</f>
        <v/>
      </c>
      <c r="K141" t="str">
        <f>IF(ISBLANK('3. Recovery'!$C$49),"",'3. Recovery'!$C$49)</f>
        <v/>
      </c>
      <c r="L141" s="212" t="str">
        <f>IF('3. Recovery'!$E$48="Incomplete","",'3. Recovery'!$E$48)</f>
        <v/>
      </c>
      <c r="N141" t="str">
        <f>IF(ISBLANK('3. Recovery'!$F$48),"",'3. Recovery'!$F$48)</f>
        <v/>
      </c>
    </row>
    <row r="142" spans="3:14" x14ac:dyDescent="0.25">
      <c r="C142" s="156" t="s">
        <v>1112</v>
      </c>
      <c r="D142" s="144">
        <f>IF(ISBLANK('3. Recovery'!$D$4),"",'3. Recovery'!$D$4)</f>
        <v>44743</v>
      </c>
      <c r="E142" s="144">
        <f>IF(ISBLANK('3. Recovery'!$D$5),"",'3. Recovery'!$D$5)</f>
        <v>45107</v>
      </c>
      <c r="F142" t="s">
        <v>723</v>
      </c>
      <c r="G142" t="s">
        <v>804</v>
      </c>
      <c r="H142" t="str">
        <f>IF(ISBLANK('3. Recovery'!$D$50),"",'3. Recovery'!$D$50)</f>
        <v/>
      </c>
      <c r="I142" s="154" t="s">
        <v>16</v>
      </c>
      <c r="J142" t="str">
        <f>IF(ISBLANK('3. Recovery'!$C$50),"",'3. Recovery'!$C$50)</f>
        <v/>
      </c>
      <c r="K142" t="str">
        <f>IF(ISBLANK('3. Recovery'!$C$51),"",'3. Recovery'!$C$51)</f>
        <v/>
      </c>
      <c r="L142" s="212" t="str">
        <f>IF('3. Recovery'!$E$50="Incomplete","",'3. Recovery'!$E$50)</f>
        <v/>
      </c>
      <c r="N142" t="str">
        <f>IF(ISBLANK('3. Recovery'!$F$50),"",'3. Recovery'!$F$50)</f>
        <v/>
      </c>
    </row>
    <row r="143" spans="3:14" x14ac:dyDescent="0.25">
      <c r="C143" s="156" t="s">
        <v>1112</v>
      </c>
      <c r="D143" s="144">
        <f>IF(ISBLANK('3. Recovery'!$D$4),"",'3. Recovery'!$D$4)</f>
        <v>44743</v>
      </c>
      <c r="E143" s="144">
        <f>IF(ISBLANK('3. Recovery'!$D$5),"",'3. Recovery'!$D$5)</f>
        <v>45107</v>
      </c>
      <c r="F143" t="s">
        <v>723</v>
      </c>
      <c r="G143" t="s">
        <v>805</v>
      </c>
      <c r="H143" t="str">
        <f>IF(ISBLANK('3. Recovery'!$D$52),"",'3. Recovery'!$D$52)</f>
        <v/>
      </c>
      <c r="I143" s="154" t="s">
        <v>16</v>
      </c>
      <c r="J143" t="str">
        <f>IF(ISBLANK('3. Recovery'!$C$52),"",'3. Recovery'!$C$52)</f>
        <v/>
      </c>
      <c r="K143" t="str">
        <f>IF(ISBLANK('3. Recovery'!$C$53),"",'3. Recovery'!$C$53)</f>
        <v/>
      </c>
      <c r="L143" s="212" t="str">
        <f>IF('3. Recovery'!$E$52="Incomplete","",'3. Recovery'!$E$52)</f>
        <v/>
      </c>
      <c r="N143" t="str">
        <f>IF(ISBLANK('3. Recovery'!$F$52),"",'3. Recovery'!$F$52)</f>
        <v/>
      </c>
    </row>
    <row r="144" spans="3:14" x14ac:dyDescent="0.25">
      <c r="C144" s="156" t="s">
        <v>1112</v>
      </c>
      <c r="D144" s="144">
        <f>IF(ISBLANK('3. Recovery'!$D$4),"",'3. Recovery'!$D$4)</f>
        <v>44743</v>
      </c>
      <c r="E144" s="144">
        <f>IF(ISBLANK('3. Recovery'!$D$5),"",'3. Recovery'!$D$5)</f>
        <v>45107</v>
      </c>
      <c r="F144" t="s">
        <v>723</v>
      </c>
      <c r="G144" t="s">
        <v>806</v>
      </c>
      <c r="H144" t="str">
        <f>IF(ISBLANK('3. Recovery'!$D$54),"",'3. Recovery'!$D$54)</f>
        <v/>
      </c>
      <c r="I144" s="154" t="s">
        <v>16</v>
      </c>
      <c r="J144" t="str">
        <f>IF(ISBLANK('3. Recovery'!$C$54),"",'3. Recovery'!$C$54)</f>
        <v/>
      </c>
      <c r="K144" t="str">
        <f>IF(ISBLANK('3. Recovery'!$C$55),"",'3. Recovery'!$C$55)</f>
        <v/>
      </c>
      <c r="L144" s="212" t="str">
        <f>IF('3. Recovery'!$E$54="Incomplete","",'3. Recovery'!$E$54)</f>
        <v/>
      </c>
      <c r="N144" t="str">
        <f>IF(ISBLANK('3. Recovery'!$F$54),"",'3. Recovery'!$F$54)</f>
        <v/>
      </c>
    </row>
    <row r="145" spans="3:14" x14ac:dyDescent="0.25">
      <c r="C145" s="156" t="s">
        <v>1112</v>
      </c>
      <c r="D145" s="144">
        <f>IF(ISBLANK('3. Recovery'!$D$4),"",'3. Recovery'!$D$4)</f>
        <v>44743</v>
      </c>
      <c r="E145" s="144">
        <f>IF(ISBLANK('3. Recovery'!$D$5),"",'3. Recovery'!$D$5)</f>
        <v>45107</v>
      </c>
      <c r="F145" t="s">
        <v>724</v>
      </c>
      <c r="G145" s="157" t="s">
        <v>807</v>
      </c>
      <c r="H145" t="str">
        <f>'3. Recovery'!$D$60</f>
        <v xml:space="preserve">% of patients with OUD who adhere to treatment __ months after first appointment </v>
      </c>
      <c r="I145" s="154" t="s">
        <v>16</v>
      </c>
      <c r="J145" t="str">
        <f>IF(ISBLANK('3. Recovery'!$C$60),"",'3. Recovery'!$C$60)</f>
        <v/>
      </c>
      <c r="K145" t="str">
        <f>IF(ISBLANK('3. Recovery'!$C$61),"",'3. Recovery'!$C$61)</f>
        <v/>
      </c>
      <c r="L145" s="212" t="str">
        <f>IF('3. Recovery'!$E$60="Incomplete","",'3. Recovery'!$E$60)</f>
        <v/>
      </c>
    </row>
    <row r="146" spans="3:14" x14ac:dyDescent="0.25">
      <c r="C146" s="156" t="s">
        <v>1112</v>
      </c>
      <c r="D146" s="144">
        <f>IF(ISBLANK('3. Recovery'!$D$4),"",'3. Recovery'!$D$4)</f>
        <v>44743</v>
      </c>
      <c r="E146" s="144">
        <f>IF(ISBLANK('3. Recovery'!$D$5),"",'3. Recovery'!$D$5)</f>
        <v>45107</v>
      </c>
      <c r="F146" t="s">
        <v>724</v>
      </c>
      <c r="G146" s="157" t="s">
        <v>808</v>
      </c>
      <c r="H146" t="str">
        <f>'3. Recovery'!$D$62</f>
        <v>% of participants with OUD who have obtained employment at __ months, through engagement with recovery support services at __ months</v>
      </c>
      <c r="I146" s="154" t="s">
        <v>16</v>
      </c>
      <c r="J146" t="str">
        <f>IF(ISBLANK('3. Recovery'!$C$62),"",'3. Recovery'!$C$62)</f>
        <v/>
      </c>
      <c r="K146" t="str">
        <f>IF(ISBLANK('3. Recovery'!$C$63),"",'3. Recovery'!$C$63)</f>
        <v/>
      </c>
      <c r="L146" s="212" t="str">
        <f>IF('3. Recovery'!$E$62="Incomplete","",'3. Recovery'!$E$62)</f>
        <v/>
      </c>
    </row>
    <row r="147" spans="3:14" x14ac:dyDescent="0.25">
      <c r="C147" s="156" t="s">
        <v>1112</v>
      </c>
      <c r="D147" s="144">
        <f>IF(ISBLANK('3. Recovery'!$D$4),"",'3. Recovery'!$D$4)</f>
        <v>44743</v>
      </c>
      <c r="E147" s="144">
        <f>IF(ISBLANK('3. Recovery'!$D$5),"",'3. Recovery'!$D$5)</f>
        <v>45107</v>
      </c>
      <c r="F147" t="s">
        <v>724</v>
      </c>
      <c r="G147" s="157" t="s">
        <v>1349</v>
      </c>
      <c r="H147" t="s">
        <v>1123</v>
      </c>
      <c r="I147" s="154" t="s">
        <v>16</v>
      </c>
      <c r="J147" t="str">
        <f>IF(ISBLANK('3. Recovery'!$C$64),"",'3. Recovery'!$C$64)</f>
        <v/>
      </c>
      <c r="K147" t="str">
        <f>IF(ISBLANK('3. Recovery'!$C$65),"",'3. Recovery'!$C$65)</f>
        <v/>
      </c>
      <c r="L147" s="212" t="str">
        <f>IF('3. Recovery'!$E$64="Incomplete","",'3. Recovery'!$E$64)</f>
        <v/>
      </c>
    </row>
    <row r="148" spans="3:14" x14ac:dyDescent="0.25">
      <c r="C148" s="156" t="s">
        <v>1112</v>
      </c>
      <c r="D148" s="144">
        <f>IF(ISBLANK('3. Recovery'!$D$4),"",'3. Recovery'!$D$4)</f>
        <v>44743</v>
      </c>
      <c r="E148" s="144">
        <f>IF(ISBLANK('3. Recovery'!$D$5),"",'3. Recovery'!$D$5)</f>
        <v>45107</v>
      </c>
      <c r="F148" t="s">
        <v>724</v>
      </c>
      <c r="G148" s="157" t="s">
        <v>809</v>
      </c>
      <c r="H148" t="str">
        <f>'3. Recovery'!$D$66</f>
        <v>% of participants with OUD engaged with harm reduction services at __</v>
      </c>
      <c r="I148" s="154" t="s">
        <v>16</v>
      </c>
      <c r="J148" t="str">
        <f>IF(ISBLANK('3. Recovery'!$C$66),"",'3. Recovery'!$C$66)</f>
        <v/>
      </c>
      <c r="K148" t="str">
        <f>IF(ISBLANK('3. Recovery'!$C$67),"",'3. Recovery'!$C$67)</f>
        <v/>
      </c>
      <c r="L148" s="212" t="str">
        <f>IF('3. Recovery'!$E$66="Incomplete","",'3. Recovery'!$E$66)</f>
        <v/>
      </c>
    </row>
    <row r="149" spans="3:14" x14ac:dyDescent="0.25">
      <c r="C149" s="156" t="s">
        <v>1112</v>
      </c>
      <c r="D149" s="144">
        <f>IF(ISBLANK('3. Recovery'!$D$4),"",'3. Recovery'!$D$4)</f>
        <v>44743</v>
      </c>
      <c r="E149" s="144">
        <f>IF(ISBLANK('3. Recovery'!$D$5),"",'3. Recovery'!$D$5)</f>
        <v>45107</v>
      </c>
      <c r="F149" t="s">
        <v>724</v>
      </c>
      <c r="G149" s="157" t="s">
        <v>810</v>
      </c>
      <c r="H149" t="str">
        <f>'3. Recovery'!$D$68</f>
        <v>% of participants with OUD using primary healthcare services at __ months</v>
      </c>
      <c r="I149" s="154" t="s">
        <v>16</v>
      </c>
      <c r="J149" t="str">
        <f>IF(ISBLANK('3. Recovery'!$C$68),"",'3. Recovery'!$C$68)</f>
        <v/>
      </c>
      <c r="K149" t="str">
        <f>IF(ISBLANK('3. Recovery'!$C$69),"",'3. Recovery'!$C$69)</f>
        <v/>
      </c>
      <c r="L149" s="212" t="str">
        <f>IF('3. Recovery'!$E$68="Incomplete","",'3. Recovery'!$E$68)</f>
        <v/>
      </c>
    </row>
    <row r="150" spans="3:14" x14ac:dyDescent="0.25">
      <c r="C150" s="156" t="s">
        <v>1112</v>
      </c>
      <c r="D150" s="144">
        <f>IF(ISBLANK('3. Recovery'!$D$4),"",'3. Recovery'!$D$4)</f>
        <v>44743</v>
      </c>
      <c r="E150" s="144">
        <f>IF(ISBLANK('3. Recovery'!$D$5),"",'3. Recovery'!$D$5)</f>
        <v>45107</v>
      </c>
      <c r="F150" t="s">
        <v>724</v>
      </c>
      <c r="G150" s="157" t="s">
        <v>861</v>
      </c>
      <c r="H150" t="str">
        <f>'3. Recovery'!$D$70</f>
        <v>% of participants with OUD using other services at __ months</v>
      </c>
      <c r="I150" s="154" t="s">
        <v>16</v>
      </c>
      <c r="J150" t="str">
        <f>IF(ISBLANK('3. Recovery'!$C$70),"",'3. Recovery'!$C$70)</f>
        <v/>
      </c>
      <c r="K150" t="str">
        <f>IF(ISBLANK('3. Recovery'!$C$71),"",'3. Recovery'!$C$71)</f>
        <v/>
      </c>
      <c r="L150" s="212" t="str">
        <f>IF('3. Recovery'!$E$70="Incomplete","",'3. Recovery'!$E$70)</f>
        <v/>
      </c>
      <c r="N150" t="str">
        <f>IF(ISBLANK('3. Recovery'!$F$70),"",'3. Recovery'!$F$70)</f>
        <v/>
      </c>
    </row>
    <row r="151" spans="3:14" ht="16.5" customHeight="1" x14ac:dyDescent="0.25">
      <c r="C151" s="156" t="s">
        <v>1112</v>
      </c>
      <c r="D151" s="144">
        <f>IF(ISBLANK('3. Recovery'!$D$4),"",'3. Recovery'!$D$4)</f>
        <v>44743</v>
      </c>
      <c r="E151" s="144">
        <f>IF(ISBLANK('3. Recovery'!$D$5),"",'3. Recovery'!$D$5)</f>
        <v>45107</v>
      </c>
      <c r="F151" t="s">
        <v>724</v>
      </c>
      <c r="G151" s="157" t="s">
        <v>818</v>
      </c>
      <c r="H151" t="str">
        <f>'3. Recovery'!$D$72</f>
        <v xml:space="preserve">% of participants who report getting the social and emotional support they need </v>
      </c>
      <c r="I151" s="154" t="s">
        <v>16</v>
      </c>
      <c r="J151" t="str">
        <f>IF(ISBLANK('3. Recovery'!$C$72),"",'3. Recovery'!$C$72)</f>
        <v/>
      </c>
      <c r="K151" t="str">
        <f>IF(ISBLANK('3. Recovery'!$C$73),"",'3. Recovery'!$C$73)</f>
        <v/>
      </c>
      <c r="L151" s="212" t="str">
        <f>IF('3. Recovery'!$E$72="Incomplete","",'3. Recovery'!$E$72)</f>
        <v/>
      </c>
    </row>
    <row r="152" spans="3:14" x14ac:dyDescent="0.25">
      <c r="C152" s="156" t="s">
        <v>1112</v>
      </c>
      <c r="D152" s="144">
        <f>IF(ISBLANK('3. Recovery'!$D$4),"",'3. Recovery'!$D$4)</f>
        <v>44743</v>
      </c>
      <c r="E152" s="144">
        <f>IF(ISBLANK('3. Recovery'!$D$5),"",'3. Recovery'!$D$5)</f>
        <v>45107</v>
      </c>
      <c r="F152" t="s">
        <v>724</v>
      </c>
      <c r="G152" s="157" t="s">
        <v>811</v>
      </c>
      <c r="H152" t="str">
        <f>IF(ISBLANK('3. Recovery'!$D$74),"",'3. Recovery'!$D$74)</f>
        <v/>
      </c>
      <c r="I152" s="154" t="s">
        <v>16</v>
      </c>
      <c r="J152" t="str">
        <f>IF(ISBLANK('3. Recovery'!$C$74),"",'3. Recovery'!$C$74)</f>
        <v/>
      </c>
      <c r="K152" t="str">
        <f>IF(ISBLANK('3. Recovery'!$C$75),"",'3. Recovery'!$C$75)</f>
        <v/>
      </c>
      <c r="L152" s="212" t="str">
        <f>IF('3. Recovery'!$E$74="Incomplete","",'3. Recovery'!$E$74)</f>
        <v/>
      </c>
    </row>
    <row r="153" spans="3:14" x14ac:dyDescent="0.25">
      <c r="C153" s="156" t="s">
        <v>1112</v>
      </c>
      <c r="D153" s="144">
        <f>IF(ISBLANK('3. Recovery'!$D$4),"",'3. Recovery'!$D$4)</f>
        <v>44743</v>
      </c>
      <c r="E153" s="144">
        <f>IF(ISBLANK('3. Recovery'!$D$5),"",'3. Recovery'!$D$5)</f>
        <v>45107</v>
      </c>
      <c r="F153" t="s">
        <v>724</v>
      </c>
      <c r="G153" s="157" t="s">
        <v>812</v>
      </c>
      <c r="H153" t="str">
        <f>IF(ISBLANK('3. Recovery'!$D$76),"",'3. Recovery'!$D$76)</f>
        <v/>
      </c>
      <c r="I153" s="154" t="s">
        <v>16</v>
      </c>
      <c r="J153" t="str">
        <f>IF(ISBLANK('3. Recovery'!$C$76),"",'3. Recovery'!$C$76)</f>
        <v/>
      </c>
      <c r="K153" t="str">
        <f>IF(ISBLANK('3. Recovery'!$C$77),"",'3. Recovery'!$C$77)</f>
        <v/>
      </c>
      <c r="L153" s="212" t="str">
        <f>IF('3. Recovery'!$E$76="Incomplete","",'3. Recovery'!$E$76)</f>
        <v/>
      </c>
    </row>
    <row r="154" spans="3:14" x14ac:dyDescent="0.25">
      <c r="C154" s="156" t="s">
        <v>1112</v>
      </c>
      <c r="D154" s="144">
        <f>IF(ISBLANK('3. Recovery'!$D$4),"",'3. Recovery'!$D$4)</f>
        <v>44743</v>
      </c>
      <c r="E154" s="144">
        <f>IF(ISBLANK('3. Recovery'!$D$5),"",'3. Recovery'!$D$5)</f>
        <v>45107</v>
      </c>
      <c r="F154" t="s">
        <v>724</v>
      </c>
      <c r="G154" t="s">
        <v>813</v>
      </c>
      <c r="H154" t="str">
        <f>IF(ISBLANK('3. Recovery'!$D$78),"",'3. Recovery'!$D$78)</f>
        <v/>
      </c>
      <c r="I154" s="154" t="s">
        <v>16</v>
      </c>
      <c r="J154" t="str">
        <f>IF(ISBLANK('3. Recovery'!$C$78),"",'3. Recovery'!$C$78)</f>
        <v/>
      </c>
      <c r="K154" t="str">
        <f>IF(ISBLANK('3. Recovery'!$C$79),"",'3. Recovery'!$C$79)</f>
        <v/>
      </c>
      <c r="L154" s="212" t="str">
        <f>IF('3. Recovery'!$E$78="Incomplete","",'3. Recovery'!$E$78)</f>
        <v/>
      </c>
    </row>
    <row r="155" spans="3:14" x14ac:dyDescent="0.25">
      <c r="C155" s="156" t="s">
        <v>1112</v>
      </c>
      <c r="D155" s="144">
        <f>IF(ISBLANK('3. Recovery'!$D$4),"",'3. Recovery'!$D$4)</f>
        <v>44743</v>
      </c>
      <c r="E155" s="144">
        <f>IF(ISBLANK('3. Recovery'!$D$5),"",'3. Recovery'!$D$5)</f>
        <v>45107</v>
      </c>
      <c r="F155" t="s">
        <v>725</v>
      </c>
      <c r="G155" t="s">
        <v>814</v>
      </c>
      <c r="H155" t="str">
        <f>'3. Recovery'!$B$84</f>
        <v xml:space="preserve">% of residents receiving dispensed buprenorphine prescriptions </v>
      </c>
      <c r="I155" s="154" t="s">
        <v>16</v>
      </c>
      <c r="J155" t="str">
        <f>IF('3. Recovery'!$C$84="yes", 1, IF('3. Recovery'!$C$84="no", 0, ""))</f>
        <v/>
      </c>
      <c r="L155" s="212"/>
      <c r="N155" t="str">
        <f>IF(ISBLANK('3. Recovery'!$F$84),"",'3. Recovery'!$F$84)</f>
        <v/>
      </c>
    </row>
    <row r="156" spans="3:14" x14ac:dyDescent="0.25">
      <c r="C156" s="156" t="s">
        <v>1112</v>
      </c>
      <c r="D156" s="144">
        <f>IF(ISBLANK('3. Recovery'!$D$4),"",'3. Recovery'!$D$4)</f>
        <v>44743</v>
      </c>
      <c r="E156" s="144">
        <f>IF(ISBLANK('3. Recovery'!$D$5),"",'3. Recovery'!$D$5)</f>
        <v>45107</v>
      </c>
      <c r="F156" t="s">
        <v>725</v>
      </c>
      <c r="G156" t="s">
        <v>815</v>
      </c>
      <c r="H156" t="str">
        <f>'3. Recovery'!$B$85</f>
        <v xml:space="preserve">% of individuals with OUD served treatment programs by who are uninsured or Medicaid beneficiaries </v>
      </c>
      <c r="I156" s="154" t="s">
        <v>16</v>
      </c>
      <c r="J156" t="str">
        <f>IF('3. Recovery'!$C$85="yes", 1, IF('3. Recovery'!$C$85="no", 0, ""))</f>
        <v/>
      </c>
      <c r="L156" s="212"/>
      <c r="N156" t="str">
        <f>IF(ISBLANK('3. Recovery'!$F$85),"",'3. Recovery'!$F$85)</f>
        <v/>
      </c>
    </row>
    <row r="157" spans="3:14" x14ac:dyDescent="0.25">
      <c r="C157" s="156" t="s">
        <v>1112</v>
      </c>
      <c r="D157" s="144">
        <f>IF(ISBLANK('3. Recovery'!$D$4),"",'3. Recovery'!$D$4)</f>
        <v>44743</v>
      </c>
      <c r="E157" s="144">
        <f>IF(ISBLANK('3. Recovery'!$D$5),"",'3. Recovery'!$D$5)</f>
        <v>45107</v>
      </c>
      <c r="F157" t="s">
        <v>725</v>
      </c>
      <c r="G157" t="s">
        <v>817</v>
      </c>
      <c r="H157" t="str">
        <f>'3. Recovery'!$B$86</f>
        <v>Unemployment rate</v>
      </c>
      <c r="I157" s="154" t="s">
        <v>16</v>
      </c>
      <c r="J157" t="str">
        <f>IF('3. Recovery'!$C$86="yes", 1, IF('3. Recovery'!$C$86="no", 0, ""))</f>
        <v/>
      </c>
      <c r="L157" s="212"/>
      <c r="N157" t="str">
        <f>IF(ISBLANK('3. Recovery'!$F$86),"",'3. Recovery'!$F$86)</f>
        <v/>
      </c>
    </row>
    <row r="158" spans="3:14" x14ac:dyDescent="0.25">
      <c r="C158" s="156" t="s">
        <v>1112</v>
      </c>
      <c r="D158" s="144">
        <f>IF(ISBLANK('3. Recovery'!$D$4),"",'3. Recovery'!$D$4)</f>
        <v>44743</v>
      </c>
      <c r="E158" s="144">
        <f>IF(ISBLANK('3. Recovery'!$D$5),"",'3. Recovery'!$D$5)</f>
        <v>45107</v>
      </c>
      <c r="F158" t="s">
        <v>725</v>
      </c>
      <c r="G158" t="s">
        <v>816</v>
      </c>
      <c r="H158" t="str">
        <f>'3. Recovery'!$B$87</f>
        <v xml:space="preserve">% of housing &amp; homelessness 211 calls </v>
      </c>
      <c r="I158" s="154" t="s">
        <v>16</v>
      </c>
      <c r="J158" t="str">
        <f>IF('3. Recovery'!$C$87="yes", 1, IF('3. Recovery'!$C$87="no", 0, ""))</f>
        <v/>
      </c>
      <c r="L158" s="212"/>
      <c r="N158" t="str">
        <f>IF(ISBLANK('3. Recovery'!$F$87),"",'3. Recovery'!$F$87)</f>
        <v/>
      </c>
    </row>
    <row r="159" spans="3:14" x14ac:dyDescent="0.25">
      <c r="C159" s="158" t="s">
        <v>1113</v>
      </c>
      <c r="D159" s="144">
        <f>IF(ISBLANK('4. Housing'!$D$4),"",'4. Housing'!$D$4)</f>
        <v>44743</v>
      </c>
      <c r="E159" s="144">
        <f>IF(ISBLANK('4. Housing'!$D$5),"",'4. Housing'!$D$5)</f>
        <v>45107</v>
      </c>
      <c r="F159" t="s">
        <v>722</v>
      </c>
      <c r="G159" t="s">
        <v>832</v>
      </c>
      <c r="H159" t="str">
        <f>'4. Housing'!$B$10</f>
        <v># of unique participants who have OUD, served</v>
      </c>
      <c r="I159" s="154" t="s">
        <v>16</v>
      </c>
      <c r="J159" t="str">
        <f>IF(ISBLANK('4. Housing'!$C$10),"",'4. Housing'!$C$10)</f>
        <v/>
      </c>
      <c r="L159" s="212"/>
      <c r="M159" t="str">
        <f>IF(ISBLANK('4. Housing'!$D$10),"",'4. Housing'!$D$10)</f>
        <v/>
      </c>
      <c r="N159" t="str">
        <f>IF(ISBLANK('4. Housing'!$E$10),"",'4. Housing'!$E$10)</f>
        <v/>
      </c>
    </row>
    <row r="160" spans="3:14" x14ac:dyDescent="0.25">
      <c r="C160" s="158" t="s">
        <v>1113</v>
      </c>
      <c r="D160" s="144">
        <f>IF(ISBLANK('4. Housing'!$D$4),"",'4. Housing'!$D$4)</f>
        <v>44743</v>
      </c>
      <c r="E160" s="144">
        <f>IF(ISBLANK('4. Housing'!$D$5),"",'4. Housing'!$D$5)</f>
        <v>45107</v>
      </c>
      <c r="F160" t="s">
        <v>722</v>
      </c>
      <c r="G160" t="s">
        <v>820</v>
      </c>
      <c r="H160" t="str">
        <f>'4. Housing'!$B$11</f>
        <v># of people with OUD who received assistance with rent</v>
      </c>
      <c r="I160" s="154" t="s">
        <v>16</v>
      </c>
      <c r="J160" t="str">
        <f>IF(ISBLANK('4. Housing'!$C$11),"",'4. Housing'!$C$11)</f>
        <v/>
      </c>
      <c r="L160" s="212"/>
      <c r="M160" t="str">
        <f>IF(ISBLANK('4. Housing'!$D$11),"",'4. Housing'!$D$11)</f>
        <v/>
      </c>
      <c r="N160" t="str">
        <f>IF(ISBLANK('4. Housing'!$E$11),"",'4. Housing'!$E$11)</f>
        <v/>
      </c>
    </row>
    <row r="161" spans="3:14" x14ac:dyDescent="0.25">
      <c r="C161" s="158" t="s">
        <v>1113</v>
      </c>
      <c r="D161" s="144">
        <f>IF(ISBLANK('4. Housing'!$D$4),"",'4. Housing'!$D$4)</f>
        <v>44743</v>
      </c>
      <c r="E161" s="144">
        <f>IF(ISBLANK('4. Housing'!$D$5),"",'4. Housing'!$D$5)</f>
        <v>45107</v>
      </c>
      <c r="F161" t="s">
        <v>722</v>
      </c>
      <c r="G161" t="s">
        <v>821</v>
      </c>
      <c r="H161" t="str">
        <f>'4. Housing'!$B$12</f>
        <v># of people with OUD who received assistance with application fees</v>
      </c>
      <c r="I161" s="154" t="s">
        <v>16</v>
      </c>
      <c r="J161" t="str">
        <f>IF(ISBLANK('4. Housing'!$C$12),"",'4. Housing'!$C$12)</f>
        <v/>
      </c>
      <c r="L161" s="212"/>
      <c r="M161" t="str">
        <f>IF(ISBLANK('4. Housing'!$D$12),"",'4. Housing'!$D$12)</f>
        <v/>
      </c>
      <c r="N161" t="str">
        <f>IF(ISBLANK('4. Housing'!$E$12),"",'4. Housing'!$E$12)</f>
        <v/>
      </c>
    </row>
    <row r="162" spans="3:14" x14ac:dyDescent="0.25">
      <c r="C162" s="158" t="s">
        <v>1113</v>
      </c>
      <c r="D162" s="144">
        <f>IF(ISBLANK('4. Housing'!$D$4),"",'4. Housing'!$D$4)</f>
        <v>44743</v>
      </c>
      <c r="E162" s="144">
        <f>IF(ISBLANK('4. Housing'!$D$5),"",'4. Housing'!$D$5)</f>
        <v>45107</v>
      </c>
      <c r="F162" t="s">
        <v>722</v>
      </c>
      <c r="G162" t="s">
        <v>822</v>
      </c>
      <c r="H162" t="str">
        <f>'4. Housing'!$B$13</f>
        <v># of people with OUD who received assistance with deposits</v>
      </c>
      <c r="I162" s="154" t="s">
        <v>16</v>
      </c>
      <c r="J162" t="str">
        <f>IF(ISBLANK('4. Housing'!$C$13),"",'4. Housing'!$C$13)</f>
        <v/>
      </c>
      <c r="L162" s="212"/>
      <c r="M162" t="str">
        <f>IF(ISBLANK('4. Housing'!$D$13),"",'4. Housing'!$D$13)</f>
        <v/>
      </c>
      <c r="N162" t="str">
        <f>IF(ISBLANK('4. Housing'!$E$13),"",'4. Housing'!$E$13)</f>
        <v/>
      </c>
    </row>
    <row r="163" spans="3:14" x14ac:dyDescent="0.25">
      <c r="C163" s="158" t="s">
        <v>1113</v>
      </c>
      <c r="D163" s="144">
        <f>IF(ISBLANK('4. Housing'!$D$4),"",'4. Housing'!$D$4)</f>
        <v>44743</v>
      </c>
      <c r="E163" s="144">
        <f>IF(ISBLANK('4. Housing'!$D$5),"",'4. Housing'!$D$5)</f>
        <v>45107</v>
      </c>
      <c r="F163" t="s">
        <v>722</v>
      </c>
      <c r="G163" t="s">
        <v>823</v>
      </c>
      <c r="H163" t="str">
        <f>'4. Housing'!$B$14</f>
        <v># of people with OUD who received assistance with utilities</v>
      </c>
      <c r="I163" s="154" t="s">
        <v>16</v>
      </c>
      <c r="J163" t="str">
        <f>IF(ISBLANK('4. Housing'!$C$14),"",'4. Housing'!$C$14)</f>
        <v/>
      </c>
      <c r="L163" s="212"/>
      <c r="M163" t="str">
        <f>IF(ISBLANK('4. Housing'!$D$14),"",'4. Housing'!$D$14)</f>
        <v/>
      </c>
      <c r="N163" t="str">
        <f>IF(ISBLANK('4. Housing'!$E$14),"",'4. Housing'!$E$14)</f>
        <v/>
      </c>
    </row>
    <row r="164" spans="3:14" x14ac:dyDescent="0.25">
      <c r="C164" s="158" t="s">
        <v>1113</v>
      </c>
      <c r="D164" s="144">
        <f>IF(ISBLANK('4. Housing'!$D$4),"",'4. Housing'!$D$4)</f>
        <v>44743</v>
      </c>
      <c r="E164" s="144">
        <f>IF(ISBLANK('4. Housing'!$D$5),"",'4. Housing'!$D$5)</f>
        <v>45107</v>
      </c>
      <c r="F164" t="s">
        <v>722</v>
      </c>
      <c r="G164" t="s">
        <v>824</v>
      </c>
      <c r="H164" t="str">
        <f>'4. Housing'!$B$15</f>
        <v># of programs where access is not contingent on sobriety, min. income requirements, lack of a criminal record, completion of treatment, participation in services, or other unnecessary conditions</v>
      </c>
      <c r="I164" s="154" t="s">
        <v>16</v>
      </c>
      <c r="J164" t="str">
        <f>IF(ISBLANK('4. Housing'!$C$15),"",'4. Housing'!$C$15)</f>
        <v/>
      </c>
      <c r="L164" s="212"/>
      <c r="M164" t="str">
        <f>IF(ISBLANK('4. Housing'!$D$15),"",'4. Housing'!$D$15)</f>
        <v/>
      </c>
      <c r="N164" t="str">
        <f>IF(ISBLANK('4. Housing'!$E$15),"",'4. Housing'!$E$15)</f>
        <v/>
      </c>
    </row>
    <row r="165" spans="3:14" x14ac:dyDescent="0.25">
      <c r="C165" s="158" t="s">
        <v>1113</v>
      </c>
      <c r="D165" s="144">
        <f>IF(ISBLANK('4. Housing'!$D$4),"",'4. Housing'!$D$4)</f>
        <v>44743</v>
      </c>
      <c r="E165" s="144">
        <f>IF(ISBLANK('4. Housing'!$D$5),"",'4. Housing'!$D$5)</f>
        <v>45107</v>
      </c>
      <c r="F165" t="s">
        <v>722</v>
      </c>
      <c r="G165" t="s">
        <v>825</v>
      </c>
      <c r="H165" t="str">
        <f>'4. Housing'!$B$16</f>
        <v># of programs with services which are informed by a harm-reduction philosophy that recognizes that drug and alcohol use and addiction are a part of some tenants’ lives</v>
      </c>
      <c r="I165" s="154" t="s">
        <v>16</v>
      </c>
      <c r="J165" t="str">
        <f>IF(ISBLANK('4. Housing'!$C$16),"",'4. Housing'!$C$16)</f>
        <v/>
      </c>
      <c r="L165" s="212"/>
      <c r="M165" t="str">
        <f>IF(ISBLANK('4. Housing'!$D$16),"",'4. Housing'!$D$16)</f>
        <v/>
      </c>
      <c r="N165" t="str">
        <f>IF(ISBLANK('4. Housing'!$E$16),"",'4. Housing'!$E$16)</f>
        <v/>
      </c>
    </row>
    <row r="166" spans="3:14" x14ac:dyDescent="0.25">
      <c r="C166" s="158" t="s">
        <v>1113</v>
      </c>
      <c r="D166" s="144">
        <f>IF(ISBLANK('4. Housing'!$D$4),"",'4. Housing'!$D$4)</f>
        <v>44743</v>
      </c>
      <c r="E166" s="144">
        <f>IF(ISBLANK('4. Housing'!$D$5),"",'4. Housing'!$D$5)</f>
        <v>45107</v>
      </c>
      <c r="F166" t="s">
        <v>722</v>
      </c>
      <c r="G166" t="s">
        <v>826</v>
      </c>
      <c r="H166" t="str">
        <f>'4. Housing'!$B$17</f>
        <v># of programs where substance use in and of itself, without other lease violations, is not considered a reason for eviction</v>
      </c>
      <c r="I166" s="154" t="s">
        <v>16</v>
      </c>
      <c r="J166" t="str">
        <f>IF(ISBLANK('4. Housing'!$C$17),"",'4. Housing'!$C$17)</f>
        <v/>
      </c>
      <c r="L166" s="212"/>
      <c r="M166" t="str">
        <f>IF(ISBLANK('4. Housing'!$D$17),"",'4. Housing'!$D$17)</f>
        <v/>
      </c>
      <c r="N166" t="str">
        <f>IF(ISBLANK('4. Housing'!$E$17),"",'4. Housing'!$E$17)</f>
        <v/>
      </c>
    </row>
    <row r="167" spans="3:14" x14ac:dyDescent="0.25">
      <c r="C167" s="158" t="s">
        <v>1113</v>
      </c>
      <c r="D167" s="144">
        <f>IF(ISBLANK('4. Housing'!$D$4),"",'4. Housing'!$D$4)</f>
        <v>44743</v>
      </c>
      <c r="E167" s="144">
        <f>IF(ISBLANK('4. Housing'!$D$5),"",'4. Housing'!$D$5)</f>
        <v>45107</v>
      </c>
      <c r="F167" t="s">
        <v>722</v>
      </c>
      <c r="G167" t="s">
        <v>827</v>
      </c>
      <c r="H167" t="str">
        <f>'4. Housing'!$B$18</f>
        <v># of programs in contact with the HUD-funded Continuum of Care (CoC) or Balance of State Continuum of Care (BoS CoC) for your area</v>
      </c>
      <c r="I167" s="154" t="s">
        <v>16</v>
      </c>
      <c r="J167" t="str">
        <f>IF(ISBLANK('4. Housing'!$C$18),"",'4. Housing'!$C$18)</f>
        <v/>
      </c>
      <c r="L167" s="212"/>
      <c r="M167" t="str">
        <f>IF(ISBLANK('4. Housing'!$D$18),"",'4. Housing'!$D$18)</f>
        <v/>
      </c>
      <c r="N167" t="str">
        <f>IF(ISBLANK('4. Housing'!$E$18),"",'4. Housing'!$E$18)</f>
        <v/>
      </c>
    </row>
    <row r="168" spans="3:14" x14ac:dyDescent="0.25">
      <c r="C168" s="158" t="s">
        <v>1113</v>
      </c>
      <c r="D168" s="144">
        <f>IF(ISBLANK('4. Housing'!$D$4),"",'4. Housing'!$D$4)</f>
        <v>44743</v>
      </c>
      <c r="E168" s="144">
        <f>IF(ISBLANK('4. Housing'!$D$5),"",'4. Housing'!$D$5)</f>
        <v>45107</v>
      </c>
      <c r="F168" t="s">
        <v>722</v>
      </c>
      <c r="G168" t="s">
        <v>828</v>
      </c>
      <c r="H168" t="str">
        <f>'4. Housing'!$B$19</f>
        <v># of naloxone kits distributed</v>
      </c>
      <c r="I168" s="154" t="s">
        <v>16</v>
      </c>
      <c r="J168" t="str">
        <f>IF(ISBLANK('4. Housing'!$C$19),"",'4. Housing'!$C$19)</f>
        <v/>
      </c>
      <c r="L168" s="212"/>
      <c r="M168" t="str">
        <f>IF(ISBLANK('4. Housing'!$D$19),"",'4. Housing'!$D$19)</f>
        <v/>
      </c>
      <c r="N168" t="str">
        <f>IF(ISBLANK('4. Housing'!$E$19),"",'4. Housing'!$E$19)</f>
        <v/>
      </c>
    </row>
    <row r="169" spans="3:14" x14ac:dyDescent="0.25">
      <c r="C169" s="158" t="s">
        <v>1113</v>
      </c>
      <c r="D169" s="144">
        <f>IF(ISBLANK('4. Housing'!$D$4),"",'4. Housing'!$D$4)</f>
        <v>44743</v>
      </c>
      <c r="E169" s="144">
        <f>IF(ISBLANK('4. Housing'!$D$5),"",'4. Housing'!$D$5)</f>
        <v>45107</v>
      </c>
      <c r="F169" t="s">
        <v>722</v>
      </c>
      <c r="G169" t="s">
        <v>829</v>
      </c>
      <c r="H169" t="str">
        <f>IF(ISBLANK('4. Housing'!$B$20),"",'4. Housing'!$B$20)</f>
        <v/>
      </c>
      <c r="I169" s="154" t="s">
        <v>16</v>
      </c>
      <c r="J169" t="str">
        <f>IF(ISBLANK('4. Housing'!$C$20),"",'4. Housing'!$C$20)</f>
        <v/>
      </c>
      <c r="L169" s="212"/>
      <c r="M169" t="str">
        <f>IF(ISBLANK('4. Housing'!$D$20),"",'4. Housing'!$D$20)</f>
        <v/>
      </c>
      <c r="N169" t="str">
        <f>IF(ISBLANK('4. Housing'!$E$20),"",'4. Housing'!$E$20)</f>
        <v/>
      </c>
    </row>
    <row r="170" spans="3:14" x14ac:dyDescent="0.25">
      <c r="C170" s="158" t="s">
        <v>1113</v>
      </c>
      <c r="D170" s="144">
        <f>IF(ISBLANK('4. Housing'!$D$4),"",'4. Housing'!$D$4)</f>
        <v>44743</v>
      </c>
      <c r="E170" s="144">
        <f>IF(ISBLANK('4. Housing'!$D$5),"",'4. Housing'!$D$5)</f>
        <v>45107</v>
      </c>
      <c r="F170" t="s">
        <v>722</v>
      </c>
      <c r="G170" t="s">
        <v>830</v>
      </c>
      <c r="H170" t="str">
        <f>IF(ISBLANK('4. Housing'!$B$21),"",'4. Housing'!$B$21)</f>
        <v/>
      </c>
      <c r="I170" s="154" t="s">
        <v>16</v>
      </c>
      <c r="J170" t="str">
        <f>IF(ISBLANK('4. Housing'!$C$21),"",'4. Housing'!$C$21)</f>
        <v/>
      </c>
      <c r="L170" s="212"/>
      <c r="M170" t="str">
        <f>IF(ISBLANK('4. Housing'!$D$21),"",'4. Housing'!$D$21)</f>
        <v/>
      </c>
      <c r="N170" t="str">
        <f>IF(ISBLANK('4. Housing'!$E$21),"",'4. Housing'!$E$21)</f>
        <v/>
      </c>
    </row>
    <row r="171" spans="3:14" x14ac:dyDescent="0.25">
      <c r="C171" s="158" t="s">
        <v>1113</v>
      </c>
      <c r="D171" s="144">
        <f>IF(ISBLANK('4. Housing'!$D$4),"",'4. Housing'!$D$4)</f>
        <v>44743</v>
      </c>
      <c r="E171" s="144">
        <f>IF(ISBLANK('4. Housing'!$D$5),"",'4. Housing'!$D$5)</f>
        <v>45107</v>
      </c>
      <c r="F171" t="s">
        <v>722</v>
      </c>
      <c r="G171" t="s">
        <v>831</v>
      </c>
      <c r="H171" t="str">
        <f>IF(ISBLANK('4. Housing'!$B$22),"",'4. Housing'!$B$22)</f>
        <v/>
      </c>
      <c r="I171" s="154" t="s">
        <v>16</v>
      </c>
      <c r="J171" t="str">
        <f>IF(ISBLANK('4. Housing'!$C$22),"",'4. Housing'!$C$22)</f>
        <v/>
      </c>
      <c r="L171" s="212"/>
      <c r="M171" t="str">
        <f>IF(ISBLANK('4. Housing'!$D$22),"",'4. Housing'!$D$22)</f>
        <v/>
      </c>
      <c r="N171" t="str">
        <f>IF(ISBLANK('4. Housing'!$E$22),"",'4. Housing'!$E$22)</f>
        <v/>
      </c>
    </row>
    <row r="172" spans="3:14" x14ac:dyDescent="0.25">
      <c r="C172" s="158" t="s">
        <v>1113</v>
      </c>
      <c r="D172" s="144">
        <f>IF(ISBLANK('4. Housing'!$D$4),"",'4. Housing'!$D$4)</f>
        <v>44743</v>
      </c>
      <c r="E172" s="144">
        <f>IF(ISBLANK('4. Housing'!$D$5),"",'4. Housing'!$D$5)</f>
        <v>45107</v>
      </c>
      <c r="F172" t="s">
        <v>722</v>
      </c>
      <c r="G172" t="s">
        <v>832</v>
      </c>
      <c r="H172" s="154" t="str">
        <f>'4. Housing'!$B$10</f>
        <v># of unique participants who have OUD, served</v>
      </c>
      <c r="I172" s="154" t="s">
        <v>959</v>
      </c>
      <c r="L172" s="212"/>
      <c r="N172" t="str">
        <f>IF(ISBLANK('4. Housing'!$D$26),"",'4. Housing'!$D$26)</f>
        <v/>
      </c>
    </row>
    <row r="173" spans="3:14" x14ac:dyDescent="0.25">
      <c r="C173" s="158" t="s">
        <v>1113</v>
      </c>
      <c r="D173" s="144">
        <f>IF(ISBLANK('4. Housing'!$D$4),"",'4. Housing'!$D$4)</f>
        <v>44743</v>
      </c>
      <c r="E173" s="144">
        <f>IF(ISBLANK('4. Housing'!$D$5),"",'4. Housing'!$D$5)</f>
        <v>45107</v>
      </c>
      <c r="F173" t="s">
        <v>722</v>
      </c>
      <c r="G173" t="s">
        <v>832</v>
      </c>
      <c r="H173" s="154" t="str">
        <f>'4. Housing'!$B$10</f>
        <v># of unique participants who have OUD, served</v>
      </c>
      <c r="I173" s="154" t="s">
        <v>37</v>
      </c>
      <c r="J173" t="str">
        <f>IF(ISBLANK('4. Housing'!$C$28),"",'4. Housing'!$C$28)</f>
        <v/>
      </c>
      <c r="L173" s="212"/>
      <c r="N173" t="str">
        <f>IF(ISBLANK('4. Housing'!$D$28),"",'4. Housing'!$D$28)</f>
        <v/>
      </c>
    </row>
    <row r="174" spans="3:14" x14ac:dyDescent="0.25">
      <c r="C174" s="158" t="s">
        <v>1113</v>
      </c>
      <c r="D174" s="144">
        <f>IF(ISBLANK('4. Housing'!$D$4),"",'4. Housing'!$D$4)</f>
        <v>44743</v>
      </c>
      <c r="E174" s="144">
        <f>IF(ISBLANK('4. Housing'!$D$5),"",'4. Housing'!$D$5)</f>
        <v>45107</v>
      </c>
      <c r="F174" t="s">
        <v>722</v>
      </c>
      <c r="G174" t="s">
        <v>832</v>
      </c>
      <c r="H174" s="154" t="str">
        <f>'4. Housing'!$B$10</f>
        <v># of unique participants who have OUD, served</v>
      </c>
      <c r="I174" s="154" t="s">
        <v>38</v>
      </c>
      <c r="J174" t="str">
        <f>IF(ISBLANK('4. Housing'!$C$29),"",'4. Housing'!$C$29)</f>
        <v/>
      </c>
      <c r="L174" s="212"/>
      <c r="N174" t="str">
        <f>IF(ISBLANK('4. Housing'!$D$29),"",'4. Housing'!$D$29)</f>
        <v/>
      </c>
    </row>
    <row r="175" spans="3:14" x14ac:dyDescent="0.25">
      <c r="C175" s="158" t="s">
        <v>1113</v>
      </c>
      <c r="D175" s="144">
        <f>IF(ISBLANK('4. Housing'!$D$4),"",'4. Housing'!$D$4)</f>
        <v>44743</v>
      </c>
      <c r="E175" s="144">
        <f>IF(ISBLANK('4. Housing'!$D$5),"",'4. Housing'!$D$5)</f>
        <v>45107</v>
      </c>
      <c r="F175" t="s">
        <v>722</v>
      </c>
      <c r="G175" t="s">
        <v>832</v>
      </c>
      <c r="H175" s="154" t="str">
        <f>'4. Housing'!$B$10</f>
        <v># of unique participants who have OUD, served</v>
      </c>
      <c r="I175" s="154" t="s">
        <v>39</v>
      </c>
      <c r="J175" t="str">
        <f>IF(ISBLANK('4. Housing'!$C$30),"",'4. Housing'!$C$30)</f>
        <v/>
      </c>
      <c r="L175" s="212"/>
      <c r="N175" t="str">
        <f>IF(ISBLANK('4. Housing'!$D$30),"",'4. Housing'!$D$30)</f>
        <v/>
      </c>
    </row>
    <row r="176" spans="3:14" x14ac:dyDescent="0.25">
      <c r="C176" s="158" t="s">
        <v>1113</v>
      </c>
      <c r="D176" s="144">
        <f>IF(ISBLANK('4. Housing'!$D$4),"",'4. Housing'!$D$4)</f>
        <v>44743</v>
      </c>
      <c r="E176" s="144">
        <f>IF(ISBLANK('4. Housing'!$D$5),"",'4. Housing'!$D$5)</f>
        <v>45107</v>
      </c>
      <c r="F176" t="s">
        <v>722</v>
      </c>
      <c r="G176" t="s">
        <v>832</v>
      </c>
      <c r="H176" s="154" t="str">
        <f>'4. Housing'!$B$10</f>
        <v># of unique participants who have OUD, served</v>
      </c>
      <c r="I176" s="154" t="s">
        <v>40</v>
      </c>
      <c r="J176" t="str">
        <f>IF(ISBLANK('4. Housing'!$C$31),"",'4. Housing'!$C$31)</f>
        <v/>
      </c>
      <c r="L176" s="212"/>
      <c r="N176" t="str">
        <f>IF(ISBLANK('4. Housing'!$D$31),"",'4. Housing'!$D$31)</f>
        <v/>
      </c>
    </row>
    <row r="177" spans="3:14" x14ac:dyDescent="0.25">
      <c r="C177" s="158" t="s">
        <v>1113</v>
      </c>
      <c r="D177" s="144">
        <f>IF(ISBLANK('4. Housing'!$D$4),"",'4. Housing'!$D$4)</f>
        <v>44743</v>
      </c>
      <c r="E177" s="144">
        <f>IF(ISBLANK('4. Housing'!$D$5),"",'4. Housing'!$D$5)</f>
        <v>45107</v>
      </c>
      <c r="F177" t="s">
        <v>722</v>
      </c>
      <c r="G177" t="s">
        <v>832</v>
      </c>
      <c r="H177" s="154" t="str">
        <f>'4. Housing'!$B$10</f>
        <v># of unique participants who have OUD, served</v>
      </c>
      <c r="I177" s="154" t="s">
        <v>41</v>
      </c>
      <c r="J177" t="str">
        <f>IF(ISBLANK('4. Housing'!$C$32),"",'4. Housing'!$C$32)</f>
        <v/>
      </c>
      <c r="L177" s="212"/>
      <c r="N177" t="str">
        <f>IF(ISBLANK('4. Housing'!$D$32),"",'4. Housing'!$D$32)</f>
        <v/>
      </c>
    </row>
    <row r="178" spans="3:14" x14ac:dyDescent="0.25">
      <c r="C178" s="158" t="s">
        <v>1113</v>
      </c>
      <c r="D178" s="144">
        <f>IF(ISBLANK('4. Housing'!$D$4),"",'4. Housing'!$D$4)</f>
        <v>44743</v>
      </c>
      <c r="E178" s="144">
        <f>IF(ISBLANK('4. Housing'!$D$5),"",'4. Housing'!$D$5)</f>
        <v>45107</v>
      </c>
      <c r="F178" t="s">
        <v>722</v>
      </c>
      <c r="G178" t="s">
        <v>832</v>
      </c>
      <c r="H178" s="154" t="str">
        <f>'4. Housing'!$B$10</f>
        <v># of unique participants who have OUD, served</v>
      </c>
      <c r="I178" s="154" t="s">
        <v>42</v>
      </c>
      <c r="J178" t="str">
        <f>IF(ISBLANK('4. Housing'!$C$33),"",'4. Housing'!$C$33)</f>
        <v/>
      </c>
      <c r="L178" s="212"/>
      <c r="N178" t="str">
        <f>IF(ISBLANK('4. Housing'!$D$33),"",'4. Housing'!$D$33)</f>
        <v/>
      </c>
    </row>
    <row r="179" spans="3:14" x14ac:dyDescent="0.25">
      <c r="C179" s="158" t="s">
        <v>1113</v>
      </c>
      <c r="D179" s="144">
        <f>IF(ISBLANK('4. Housing'!$D$4),"",'4. Housing'!$D$4)</f>
        <v>44743</v>
      </c>
      <c r="E179" s="144">
        <f>IF(ISBLANK('4. Housing'!$D$5),"",'4. Housing'!$D$5)</f>
        <v>45107</v>
      </c>
      <c r="F179" t="s">
        <v>722</v>
      </c>
      <c r="G179" t="s">
        <v>832</v>
      </c>
      <c r="H179" s="154" t="str">
        <f>'4. Housing'!$B$10</f>
        <v># of unique participants who have OUD, served</v>
      </c>
      <c r="I179" s="154" t="s">
        <v>43</v>
      </c>
      <c r="J179" t="str">
        <f>IF(ISBLANK('4. Housing'!$C$34),"",'4. Housing'!$C$34)</f>
        <v/>
      </c>
      <c r="L179" s="212"/>
      <c r="N179" t="str">
        <f>IF(ISBLANK('4. Housing'!$D$34),"",'4. Housing'!$D$34)</f>
        <v/>
      </c>
    </row>
    <row r="180" spans="3:14" x14ac:dyDescent="0.25">
      <c r="C180" s="158" t="s">
        <v>1113</v>
      </c>
      <c r="D180" s="144">
        <f>IF(ISBLANK('4. Housing'!$D$4),"",'4. Housing'!$D$4)</f>
        <v>44743</v>
      </c>
      <c r="E180" s="144">
        <f>IF(ISBLANK('4. Housing'!$D$5),"",'4. Housing'!$D$5)</f>
        <v>45107</v>
      </c>
      <c r="F180" t="s">
        <v>723</v>
      </c>
      <c r="G180" t="s">
        <v>832</v>
      </c>
      <c r="H180" s="154" t="str">
        <f>'4. Housing'!$B$10</f>
        <v># of unique participants who have OUD, served</v>
      </c>
      <c r="I180" s="154" t="s">
        <v>44</v>
      </c>
      <c r="J180" t="str">
        <f>IF(ISBLANK('4. Housing'!$C$35),"",'4. Housing'!$C$35)</f>
        <v/>
      </c>
      <c r="L180" s="212"/>
      <c r="N180" t="str">
        <f>IF(ISBLANK('4. Housing'!$D$35),"",'4. Housing'!$D$35)</f>
        <v/>
      </c>
    </row>
    <row r="181" spans="3:14" x14ac:dyDescent="0.25">
      <c r="C181" s="158" t="s">
        <v>1113</v>
      </c>
      <c r="D181" s="144">
        <f>IF(ISBLANK('4. Housing'!$D$4),"",'4. Housing'!$D$4)</f>
        <v>44743</v>
      </c>
      <c r="E181" s="144">
        <f>IF(ISBLANK('4. Housing'!$D$5),"",'4. Housing'!$D$5)</f>
        <v>45107</v>
      </c>
      <c r="F181" t="s">
        <v>723</v>
      </c>
      <c r="G181" t="s">
        <v>1124</v>
      </c>
      <c r="H181" t="str">
        <f>'4. Housing'!$D$43</f>
        <v xml:space="preserve">% of participants with OUD who have been assisted with rent  </v>
      </c>
      <c r="I181" s="154" t="s">
        <v>16</v>
      </c>
      <c r="J181" t="str">
        <f>IF(ISBLANK('4. Housing'!$C$43),"",'4. Housing'!$C$43)</f>
        <v/>
      </c>
      <c r="K181" t="str">
        <f>IF(ISBLANK('4. Housing'!$C$44),"",'4. Housing'!$C$44)</f>
        <v/>
      </c>
      <c r="L181" s="212" t="str">
        <f>IF('4. Housing'!$E$43="Incomplete","",'4. Housing'!$E$43)</f>
        <v/>
      </c>
      <c r="N181" t="str">
        <f>IF(ISBLANK('4. Housing'!$F$43),"",'4. Housing'!$F$43)</f>
        <v/>
      </c>
    </row>
    <row r="182" spans="3:14" x14ac:dyDescent="0.25">
      <c r="C182" s="158" t="s">
        <v>1113</v>
      </c>
      <c r="D182" s="144">
        <f>IF(ISBLANK('4. Housing'!$D$4),"",'4. Housing'!$D$4)</f>
        <v>44743</v>
      </c>
      <c r="E182" s="144">
        <f>IF(ISBLANK('4. Housing'!$D$5),"",'4. Housing'!$D$5)</f>
        <v>45107</v>
      </c>
      <c r="F182" t="s">
        <v>723</v>
      </c>
      <c r="G182" t="s">
        <v>1125</v>
      </c>
      <c r="H182" t="str">
        <f>'4. Housing'!$D$45</f>
        <v>% of participants with OUD who have been assisted with application fees</v>
      </c>
      <c r="I182" s="154" t="s">
        <v>16</v>
      </c>
      <c r="J182" t="str">
        <f>IF(ISBLANK('4. Housing'!$C$45),"",'4. Housing'!$C$45)</f>
        <v/>
      </c>
      <c r="K182" t="str">
        <f>IF(ISBLANK('4. Housing'!$C$46),"",'4. Housing'!$C$46)</f>
        <v/>
      </c>
      <c r="L182" s="212" t="str">
        <f>IF('4. Housing'!$E$45="Incomplete","",'4. Housing'!$E$45)</f>
        <v/>
      </c>
      <c r="N182" t="str">
        <f>IF(ISBLANK('4. Housing'!$F$45),"",'4. Housing'!$F$45)</f>
        <v/>
      </c>
    </row>
    <row r="183" spans="3:14" x14ac:dyDescent="0.25">
      <c r="C183" s="158" t="s">
        <v>1113</v>
      </c>
      <c r="D183" s="144">
        <f>IF(ISBLANK('4. Housing'!$D$4),"",'4. Housing'!$D$4)</f>
        <v>44743</v>
      </c>
      <c r="E183" s="144">
        <f>IF(ISBLANK('4. Housing'!$D$5),"",'4. Housing'!$D$5)</f>
        <v>45107</v>
      </c>
      <c r="F183" t="s">
        <v>723</v>
      </c>
      <c r="G183" t="s">
        <v>1126</v>
      </c>
      <c r="H183" t="str">
        <f>'4. Housing'!$D$47</f>
        <v>% of participants with OUD who have been assisted with deposits</v>
      </c>
      <c r="I183" s="154" t="s">
        <v>16</v>
      </c>
      <c r="J183" t="str">
        <f>IF(ISBLANK('4. Housing'!$C$47),"",'4. Housing'!$C$47)</f>
        <v/>
      </c>
      <c r="K183" t="str">
        <f>IF(ISBLANK('4. Housing'!$C$48),"",'4. Housing'!$C$48)</f>
        <v/>
      </c>
      <c r="L183" s="212" t="str">
        <f>IF('4. Housing'!$E$47="Incomplete","",'4. Housing'!$E$47)</f>
        <v/>
      </c>
      <c r="N183" t="str">
        <f>IF(ISBLANK('4. Housing'!$F$47),"",'4. Housing'!$F$47)</f>
        <v/>
      </c>
    </row>
    <row r="184" spans="3:14" x14ac:dyDescent="0.25">
      <c r="C184" s="158" t="s">
        <v>1113</v>
      </c>
      <c r="D184" s="144">
        <f>IF(ISBLANK('4. Housing'!$D$4),"",'4. Housing'!$D$4)</f>
        <v>44743</v>
      </c>
      <c r="E184" s="144">
        <f>IF(ISBLANK('4. Housing'!$D$5),"",'4. Housing'!$D$5)</f>
        <v>45107</v>
      </c>
      <c r="F184" t="s">
        <v>723</v>
      </c>
      <c r="G184" t="s">
        <v>1127</v>
      </c>
      <c r="H184" t="str">
        <f>'4. Housing'!$D$49</f>
        <v>% of participants with OUD who have been assisted with utilities</v>
      </c>
      <c r="I184" s="154" t="s">
        <v>16</v>
      </c>
      <c r="J184" t="str">
        <f>IF(ISBLANK('4. Housing'!$C$49),"",'4. Housing'!$C$49)</f>
        <v/>
      </c>
      <c r="K184" t="str">
        <f>IF(ISBLANK('4. Housing'!$C$50),"",'4. Housing'!$C$50)</f>
        <v/>
      </c>
      <c r="L184" s="212" t="str">
        <f>IF('4. Housing'!$E$49="Incomplete","",'4. Housing'!$E$49)</f>
        <v/>
      </c>
      <c r="N184" t="str">
        <f>IF(ISBLANK('4. Housing'!$F$49),"",'4. Housing'!$F$49)</f>
        <v/>
      </c>
    </row>
    <row r="185" spans="3:14" x14ac:dyDescent="0.25">
      <c r="C185" s="158" t="s">
        <v>1113</v>
      </c>
      <c r="D185" s="144">
        <f>IF(ISBLANK('4. Housing'!$D$4),"",'4. Housing'!$D$4)</f>
        <v>44743</v>
      </c>
      <c r="E185" s="144">
        <f>IF(ISBLANK('4. Housing'!$D$5),"",'4. Housing'!$D$5)</f>
        <v>45107</v>
      </c>
      <c r="F185" t="s">
        <v>723</v>
      </c>
      <c r="G185" t="s">
        <v>833</v>
      </c>
      <c r="H185" t="str">
        <f>'4. Housing'!$D$51</f>
        <v xml:space="preserve">% of participants with OUD who have achieved individual plans/treatment goals </v>
      </c>
      <c r="I185" s="154" t="s">
        <v>16</v>
      </c>
      <c r="J185" t="str">
        <f>IF(ISBLANK('4. Housing'!$C$51),"",'4. Housing'!$C$51)</f>
        <v/>
      </c>
      <c r="K185" t="str">
        <f>IF(ISBLANK('4. Housing'!$C$52),"",'4. Housing'!$C$52)</f>
        <v/>
      </c>
      <c r="L185" s="212" t="str">
        <f>IF('4. Housing'!$E$51="Incomplete","",'4. Housing'!$E$51)</f>
        <v/>
      </c>
      <c r="N185" t="str">
        <f>IF(ISBLANK('4. Housing'!$F$51),"",'4. Housing'!$F$51)</f>
        <v/>
      </c>
    </row>
    <row r="186" spans="3:14" x14ac:dyDescent="0.25">
      <c r="C186" s="158" t="s">
        <v>1113</v>
      </c>
      <c r="D186" s="144">
        <f>IF(ISBLANK('4. Housing'!$D$4),"",'4. Housing'!$D$4)</f>
        <v>44743</v>
      </c>
      <c r="E186" s="144">
        <f>IF(ISBLANK('4. Housing'!$D$5),"",'4. Housing'!$D$5)</f>
        <v>45107</v>
      </c>
      <c r="F186" t="s">
        <v>723</v>
      </c>
      <c r="G186" t="s">
        <v>834</v>
      </c>
      <c r="H186" t="str">
        <f>'4. Housing'!$D$53</f>
        <v xml:space="preserve">% of participants with OUD needing crisis services/hospitalization </v>
      </c>
      <c r="I186" s="154" t="s">
        <v>16</v>
      </c>
      <c r="J186" t="str">
        <f>IF(ISBLANK('4. Housing'!$C$53),"",'4. Housing'!$C$53)</f>
        <v/>
      </c>
      <c r="K186" t="str">
        <f>IF(ISBLANK('4. Housing'!$C$54),"",'4. Housing'!$C$54)</f>
        <v/>
      </c>
      <c r="L186" s="212" t="str">
        <f>IF('4. Housing'!$E$53="Incomplete","",'4. Housing'!$E$53)</f>
        <v/>
      </c>
      <c r="N186" t="str">
        <f>IF(ISBLANK('4. Housing'!$F$53),"",'4. Housing'!$F$53)</f>
        <v/>
      </c>
    </row>
    <row r="187" spans="3:14" x14ac:dyDescent="0.25">
      <c r="C187" s="158" t="s">
        <v>1113</v>
      </c>
      <c r="D187" s="144">
        <f>IF(ISBLANK('4. Housing'!$D$4),"",'4. Housing'!$D$4)</f>
        <v>44743</v>
      </c>
      <c r="E187" s="144">
        <f>IF(ISBLANK('4. Housing'!$D$5),"",'4. Housing'!$D$5)</f>
        <v>45107</v>
      </c>
      <c r="F187" t="s">
        <v>723</v>
      </c>
      <c r="G187" t="s">
        <v>835</v>
      </c>
      <c r="H187" t="str">
        <f>'4. Housing'!$D$55</f>
        <v>Average # of days from initial referral to primary engagement</v>
      </c>
      <c r="I187" s="154" t="s">
        <v>16</v>
      </c>
      <c r="J187" t="str">
        <f>IF(ISBLANK('4. Housing'!$C$55),"",'4. Housing'!$C$55)</f>
        <v/>
      </c>
      <c r="L187" s="212"/>
      <c r="N187" t="str">
        <f>IF(ISBLANK('4. Housing'!$F$55),"",'4. Housing'!$F$55)</f>
        <v/>
      </c>
    </row>
    <row r="188" spans="3:14" x14ac:dyDescent="0.25">
      <c r="C188" s="158" t="s">
        <v>1113</v>
      </c>
      <c r="D188" s="144">
        <f>IF(ISBLANK('4. Housing'!$D$4),"",'4. Housing'!$D$4)</f>
        <v>44743</v>
      </c>
      <c r="E188" s="144">
        <f>IF(ISBLANK('4. Housing'!$D$5),"",'4. Housing'!$D$5)</f>
        <v>45107</v>
      </c>
      <c r="F188" t="s">
        <v>723</v>
      </c>
      <c r="G188" t="s">
        <v>836</v>
      </c>
      <c r="H188" t="str">
        <f>'4. Housing'!$D$56</f>
        <v>% of participants who have OUD, who are satisfied w/ services</v>
      </c>
      <c r="I188" s="154" t="s">
        <v>16</v>
      </c>
      <c r="J188" t="str">
        <f>IF(ISBLANK('4. Housing'!$C$56),"",'4. Housing'!$C$56)</f>
        <v/>
      </c>
      <c r="K188" t="str">
        <f>IF(ISBLANK('4. Housing'!$C$57),"",'4. Housing'!$C$57)</f>
        <v/>
      </c>
      <c r="L188" s="212" t="str">
        <f>IF('4. Housing'!$E$56="Incomplete","",'4. Housing'!$E$56)</f>
        <v/>
      </c>
      <c r="N188" t="str">
        <f>IF(ISBLANK('4. Housing'!$F$56),"",'4. Housing'!$F$56)</f>
        <v/>
      </c>
    </row>
    <row r="189" spans="3:14" x14ac:dyDescent="0.25">
      <c r="C189" s="158" t="s">
        <v>1113</v>
      </c>
      <c r="D189" s="144">
        <f>IF(ISBLANK('4. Housing'!$D$4),"",'4. Housing'!$D$4)</f>
        <v>44743</v>
      </c>
      <c r="E189" s="144">
        <f>IF(ISBLANK('4. Housing'!$D$5),"",'4. Housing'!$D$5)</f>
        <v>45107</v>
      </c>
      <c r="F189" t="s">
        <v>723</v>
      </c>
      <c r="G189" t="s">
        <v>837</v>
      </c>
      <c r="H189" t="str">
        <f>IF(ISBLANK('4. Housing'!$D$58),"",'4. Housing'!$D$58)</f>
        <v/>
      </c>
      <c r="I189" s="154" t="s">
        <v>16</v>
      </c>
      <c r="J189" t="str">
        <f>IF(ISBLANK('4. Housing'!$C$58),"",'4. Housing'!$C$58)</f>
        <v/>
      </c>
      <c r="K189" t="str">
        <f>IF(ISBLANK('4. Housing'!$C$59),"",'4. Housing'!$C$59)</f>
        <v/>
      </c>
      <c r="L189" s="212" t="str">
        <f>IF('4. Housing'!$E$58="Incomplete","",'4. Housing'!$E$58)</f>
        <v/>
      </c>
      <c r="N189" t="str">
        <f>IF(ISBLANK('4. Housing'!$F$58),"",'4. Housing'!$F$58)</f>
        <v/>
      </c>
    </row>
    <row r="190" spans="3:14" x14ac:dyDescent="0.25">
      <c r="C190" s="158" t="s">
        <v>1113</v>
      </c>
      <c r="D190" s="144">
        <f>IF(ISBLANK('4. Housing'!$D$4),"",'4. Housing'!$D$4)</f>
        <v>44743</v>
      </c>
      <c r="E190" s="144">
        <f>IF(ISBLANK('4. Housing'!$D$5),"",'4. Housing'!$D$5)</f>
        <v>45107</v>
      </c>
      <c r="F190" t="s">
        <v>723</v>
      </c>
      <c r="G190" t="s">
        <v>838</v>
      </c>
      <c r="H190" t="str">
        <f>IF(ISBLANK('4. Housing'!$D$60),"",'4. Housing'!$D$60)</f>
        <v/>
      </c>
      <c r="I190" s="154" t="s">
        <v>16</v>
      </c>
      <c r="J190" t="str">
        <f>IF(ISBLANK('4. Housing'!$C$60),"",'4. Housing'!$C$60)</f>
        <v/>
      </c>
      <c r="K190" t="str">
        <f>IF(ISBLANK('4. Housing'!$C$61),"",'4. Housing'!$C$61)</f>
        <v/>
      </c>
      <c r="L190" s="212" t="str">
        <f>IF('4. Housing'!$E$60="Incomplete","",'4. Housing'!$E$60)</f>
        <v/>
      </c>
      <c r="N190" t="str">
        <f>IF(ISBLANK('4. Housing'!$F$60),"",'4. Housing'!$F$60)</f>
        <v/>
      </c>
    </row>
    <row r="191" spans="3:14" x14ac:dyDescent="0.25">
      <c r="C191" s="158" t="s">
        <v>1113</v>
      </c>
      <c r="D191" s="144">
        <f>IF(ISBLANK('4. Housing'!$D$4),"",'4. Housing'!$D$4)</f>
        <v>44743</v>
      </c>
      <c r="E191" s="144">
        <f>IF(ISBLANK('4. Housing'!$D$5),"",'4. Housing'!$D$5)</f>
        <v>45107</v>
      </c>
      <c r="F191" t="s">
        <v>723</v>
      </c>
      <c r="G191" t="s">
        <v>839</v>
      </c>
      <c r="H191" t="str">
        <f>IF(ISBLANK('4. Housing'!$D$62),"",'4. Housing'!$D$62)</f>
        <v/>
      </c>
      <c r="I191" s="154" t="s">
        <v>16</v>
      </c>
      <c r="J191" t="str">
        <f>IF(ISBLANK('4. Housing'!$C$62),"",'4. Housing'!$C$62)</f>
        <v/>
      </c>
      <c r="K191" t="str">
        <f>IF(ISBLANK('4. Housing'!$C$63),"",'4. Housing'!$C$63)</f>
        <v/>
      </c>
      <c r="L191" s="212" t="str">
        <f>IF('4. Housing'!$E$62="Incomplete","",'4. Housing'!$E$62)</f>
        <v/>
      </c>
      <c r="N191" t="str">
        <f>IF(ISBLANK('4. Housing'!$F$62),"",'4. Housing'!$F$62)</f>
        <v/>
      </c>
    </row>
    <row r="192" spans="3:14" x14ac:dyDescent="0.25">
      <c r="C192" s="158" t="s">
        <v>1113</v>
      </c>
      <c r="D192" s="144">
        <f>IF(ISBLANK('4. Housing'!$D$4),"",'4. Housing'!$D$4)</f>
        <v>44743</v>
      </c>
      <c r="E192" s="144">
        <f>IF(ISBLANK('4. Housing'!$D$5),"",'4. Housing'!$D$5)</f>
        <v>45107</v>
      </c>
      <c r="F192" t="s">
        <v>724</v>
      </c>
      <c r="G192" t="s">
        <v>840</v>
      </c>
      <c r="H192" t="str">
        <f>'4. Housing'!$D$68</f>
        <v xml:space="preserve"># of Housing First or related programs available to connect people who use drugs to housing services </v>
      </c>
      <c r="I192" s="154" t="s">
        <v>16</v>
      </c>
      <c r="J192" t="str">
        <f>IF(ISBLANK('4. Housing'!$C$68),"",'4. Housing'!$C$68)</f>
        <v/>
      </c>
      <c r="L192" s="212"/>
      <c r="N192" t="str">
        <f>IF(ISBLANK('4. Housing'!$F$68),"",'4. Housing'!$F$68)</f>
        <v/>
      </c>
    </row>
    <row r="193" spans="3:14" x14ac:dyDescent="0.25">
      <c r="C193" s="158" t="s">
        <v>1113</v>
      </c>
      <c r="D193" s="144">
        <f>IF(ISBLANK('4. Housing'!$D$4),"",'4. Housing'!$D$4)</f>
        <v>44743</v>
      </c>
      <c r="E193" s="144">
        <f>IF(ISBLANK('4. Housing'!$D$5),"",'4. Housing'!$D$5)</f>
        <v>45107</v>
      </c>
      <c r="F193" t="s">
        <v>724</v>
      </c>
      <c r="G193" t="s">
        <v>841</v>
      </c>
      <c r="H193" t="str">
        <f>'4. Housing'!$D$69</f>
        <v xml:space="preserve">% of participants with OUD who retain permanent housing at _ months </v>
      </c>
      <c r="I193" s="154" t="s">
        <v>16</v>
      </c>
      <c r="J193" t="str">
        <f>IF(ISBLANK('4. Housing'!$C$69),"",'4. Housing'!$C$69)</f>
        <v/>
      </c>
      <c r="K193" t="str">
        <f>IF(ISBLANK('4. Housing'!$C$70),"",'4. Housing'!$C$70)</f>
        <v/>
      </c>
      <c r="L193" s="212" t="str">
        <f>IF('4. Housing'!$E$69="Incomplete","",'4. Housing'!$E$69)</f>
        <v/>
      </c>
      <c r="N193" t="str">
        <f>IF(ISBLANK('4. Housing'!$F$69),"",'4. Housing'!$F$69)</f>
        <v/>
      </c>
    </row>
    <row r="194" spans="3:14" x14ac:dyDescent="0.25">
      <c r="C194" s="158" t="s">
        <v>1113</v>
      </c>
      <c r="D194" s="144">
        <f>IF(ISBLANK('4. Housing'!$D$4),"",'4. Housing'!$D$4)</f>
        <v>44743</v>
      </c>
      <c r="E194" s="144">
        <f>IF(ISBLANK('4. Housing'!$D$5),"",'4. Housing'!$D$5)</f>
        <v>45107</v>
      </c>
      <c r="F194" t="s">
        <v>724</v>
      </c>
      <c r="G194" t="s">
        <v>842</v>
      </c>
      <c r="H194" t="str">
        <f>'4. Housing'!$D$71</f>
        <v xml:space="preserve">% of participants with OUD who retain permanent housing at one year </v>
      </c>
      <c r="I194" s="154" t="s">
        <v>16</v>
      </c>
      <c r="J194" t="str">
        <f>IF(ISBLANK('4. Housing'!$C$71),"",'4. Housing'!$C$71)</f>
        <v/>
      </c>
      <c r="K194" t="str">
        <f>IF(ISBLANK('4. Housing'!$C$72),"",'4. Housing'!$C$72)</f>
        <v/>
      </c>
      <c r="L194" s="212" t="str">
        <f>IF('4. Housing'!$E$71="Incomplete","",'4. Housing'!$E$71)</f>
        <v/>
      </c>
      <c r="N194" t="str">
        <f>IF(ISBLANK('4. Housing'!$F$71),"",'4. Housing'!$F$71)</f>
        <v/>
      </c>
    </row>
    <row r="195" spans="3:14" x14ac:dyDescent="0.25">
      <c r="C195" s="158" t="s">
        <v>1113</v>
      </c>
      <c r="D195" s="144">
        <f>IF(ISBLANK('4. Housing'!$D$4),"",'4. Housing'!$D$4)</f>
        <v>44743</v>
      </c>
      <c r="E195" s="144">
        <f>IF(ISBLANK('4. Housing'!$D$5),"",'4. Housing'!$D$5)</f>
        <v>45107</v>
      </c>
      <c r="F195" t="s">
        <v>724</v>
      </c>
      <c r="G195" t="s">
        <v>843</v>
      </c>
      <c r="H195" t="str">
        <f>'4. Housing'!$D$73</f>
        <v xml:space="preserve">% of participants who report getting the social and emotional support they need </v>
      </c>
      <c r="I195" s="154" t="s">
        <v>16</v>
      </c>
      <c r="J195" t="str">
        <f>IF(ISBLANK('4. Housing'!$C$73),"",'4. Housing'!$C$73)</f>
        <v/>
      </c>
      <c r="K195" t="str">
        <f>IF(ISBLANK('4. Housing'!$C$74),"",'4. Housing'!$C$74)</f>
        <v/>
      </c>
      <c r="L195" s="212" t="str">
        <f>IF('4. Housing'!$E$73="Incomplete","",'4. Housing'!$E$73)</f>
        <v/>
      </c>
      <c r="N195" t="str">
        <f>IF(ISBLANK('4. Housing'!$F$73),"",'4. Housing'!$F$73)</f>
        <v/>
      </c>
    </row>
    <row r="196" spans="3:14" x14ac:dyDescent="0.25">
      <c r="C196" s="158" t="s">
        <v>1113</v>
      </c>
      <c r="D196" s="144">
        <f>IF(ISBLANK('4. Housing'!$D$4),"",'4. Housing'!$D$4)</f>
        <v>44743</v>
      </c>
      <c r="E196" s="144">
        <f>IF(ISBLANK('4. Housing'!$D$5),"",'4. Housing'!$D$5)</f>
        <v>45107</v>
      </c>
      <c r="F196" t="s">
        <v>724</v>
      </c>
      <c r="G196" t="s">
        <v>844</v>
      </c>
      <c r="H196" t="str">
        <f>'4. Housing'!$D$75</f>
        <v># of community overdose reversals using naloxone</v>
      </c>
      <c r="I196" s="154" t="s">
        <v>16</v>
      </c>
      <c r="J196" t="str">
        <f>IF(ISBLANK('4. Housing'!$C$75),"",'4. Housing'!$C$75)</f>
        <v/>
      </c>
      <c r="L196" s="212"/>
      <c r="N196" t="str">
        <f>IF(ISBLANK('4. Housing'!$F$75),"",'4. Housing'!$F$75)</f>
        <v/>
      </c>
    </row>
    <row r="197" spans="3:14" x14ac:dyDescent="0.25">
      <c r="C197" s="158" t="s">
        <v>1113</v>
      </c>
      <c r="D197" s="144">
        <f>IF(ISBLANK('4. Housing'!$D$4),"",'4. Housing'!$D$4)</f>
        <v>44743</v>
      </c>
      <c r="E197" s="144">
        <f>IF(ISBLANK('4. Housing'!$D$5),"",'4. Housing'!$D$5)</f>
        <v>45107</v>
      </c>
      <c r="F197" t="s">
        <v>724</v>
      </c>
      <c r="G197" t="s">
        <v>819</v>
      </c>
      <c r="H197" t="str">
        <f>IF(ISBLANK('4. Housing'!$D$76),"",'4. Housing'!$D$76)</f>
        <v/>
      </c>
      <c r="I197" s="154" t="s">
        <v>16</v>
      </c>
      <c r="J197" t="str">
        <f>IF(ISBLANK('4. Housing'!$C$76),"",'4. Housing'!$C$76)</f>
        <v/>
      </c>
      <c r="K197" t="str">
        <f>IF(ISBLANK('4. Housing'!$C$77),"",'4. Housing'!$C$77)</f>
        <v/>
      </c>
      <c r="L197" s="212" t="str">
        <f>IF('4. Housing'!$E$76="Incomplete","",'4. Housing'!$E$76)</f>
        <v/>
      </c>
      <c r="N197" t="str">
        <f>IF(ISBLANK('4. Housing'!$F$76),"",'4. Housing'!$F$76)</f>
        <v/>
      </c>
    </row>
    <row r="198" spans="3:14" x14ac:dyDescent="0.25">
      <c r="C198" s="158" t="s">
        <v>1113</v>
      </c>
      <c r="D198" s="144">
        <f>IF(ISBLANK('4. Housing'!$D$4),"",'4. Housing'!$D$4)</f>
        <v>44743</v>
      </c>
      <c r="E198" s="144">
        <f>IF(ISBLANK('4. Housing'!$D$5),"",'4. Housing'!$D$5)</f>
        <v>45107</v>
      </c>
      <c r="F198" t="s">
        <v>724</v>
      </c>
      <c r="G198" t="s">
        <v>845</v>
      </c>
      <c r="H198" t="str">
        <f>IF(ISBLANK('4. Housing'!$D$78),"",'4. Housing'!$D$78)</f>
        <v/>
      </c>
      <c r="I198" s="154" t="s">
        <v>16</v>
      </c>
      <c r="J198" t="str">
        <f>IF(ISBLANK('4. Housing'!$C$78),"",'4. Housing'!$C$78)</f>
        <v/>
      </c>
      <c r="K198" t="str">
        <f>IF(ISBLANK('4. Housing'!$C$79),"",'4. Housing'!$C$79)</f>
        <v/>
      </c>
      <c r="L198" s="212" t="str">
        <f>IF('4. Housing'!$E$78="Incomplete","",'4. Housing'!$E$78)</f>
        <v/>
      </c>
      <c r="N198" t="str">
        <f>IF(ISBLANK('4. Housing'!$F$78),"",'4. Housing'!$F$78)</f>
        <v/>
      </c>
    </row>
    <row r="199" spans="3:14" x14ac:dyDescent="0.25">
      <c r="C199" s="158" t="s">
        <v>1113</v>
      </c>
      <c r="D199" s="144">
        <f>IF(ISBLANK('4. Housing'!$D$4),"",'4. Housing'!$D$4)</f>
        <v>44743</v>
      </c>
      <c r="E199" s="144">
        <f>IF(ISBLANK('4. Housing'!$D$5),"",'4. Housing'!$D$5)</f>
        <v>45107</v>
      </c>
      <c r="F199" t="s">
        <v>724</v>
      </c>
      <c r="G199" t="s">
        <v>846</v>
      </c>
      <c r="H199" t="str">
        <f>IF(ISBLANK('4. Housing'!$D$80),"",'4. Housing'!$D$80)</f>
        <v/>
      </c>
      <c r="I199" s="154" t="s">
        <v>16</v>
      </c>
      <c r="J199" t="str">
        <f>IF(ISBLANK('4. Housing'!$C$80),"",'4. Housing'!$C$80)</f>
        <v/>
      </c>
      <c r="K199" t="str">
        <f>IF(ISBLANK('4. Housing'!$C$81),"",'4. Housing'!$C$81)</f>
        <v/>
      </c>
      <c r="L199" s="212" t="str">
        <f>IF('4. Housing'!$E$80="Incomplete","",'4. Housing'!$E$80)</f>
        <v/>
      </c>
      <c r="N199" t="str">
        <f>IF(ISBLANK('4. Housing'!$F$80),"",'4. Housing'!$F$80)</f>
        <v/>
      </c>
    </row>
    <row r="200" spans="3:14" x14ac:dyDescent="0.25">
      <c r="C200" s="158" t="s">
        <v>1113</v>
      </c>
      <c r="D200" s="144">
        <f>IF(ISBLANK('4. Housing'!$D$4),"",'4. Housing'!$D$4)</f>
        <v>44743</v>
      </c>
      <c r="E200" s="144">
        <f>IF(ISBLANK('4. Housing'!$D$5),"",'4. Housing'!$D$5)</f>
        <v>45107</v>
      </c>
      <c r="F200" t="s">
        <v>725</v>
      </c>
      <c r="G200" t="s">
        <v>847</v>
      </c>
      <c r="H200" t="str">
        <f>'4. Housing'!$B$86</f>
        <v xml:space="preserve">% of housing &amp; homelessness 211 calls </v>
      </c>
      <c r="I200" s="154" t="s">
        <v>16</v>
      </c>
      <c r="J200" t="str">
        <f>IF('4. Housing'!$C$86="yes", 1, IF('4. Housing'!$C$86="no", 0, ""))</f>
        <v/>
      </c>
      <c r="L200" s="212"/>
      <c r="N200" t="str">
        <f>IF(ISBLANK('4. Housing'!$F$86),"",'4. Housing'!$F$86)</f>
        <v/>
      </c>
    </row>
    <row r="201" spans="3:14" x14ac:dyDescent="0.25">
      <c r="C201" s="159" t="s">
        <v>1114</v>
      </c>
      <c r="D201" s="144">
        <f>IF(ISBLANK('5. Employment'!$D$4),"",'5. Employment'!$D$4)</f>
        <v>44743</v>
      </c>
      <c r="E201" s="144">
        <f>IF(ISBLANK('5. Employment'!$D$5),"",'5. Employment'!$D$5)</f>
        <v>45107</v>
      </c>
      <c r="F201" t="s">
        <v>722</v>
      </c>
      <c r="G201" t="s">
        <v>863</v>
      </c>
      <c r="H201" t="str">
        <f>'5. Employment'!$B$10</f>
        <v># of unique participants who have OUD, served</v>
      </c>
      <c r="I201" s="154" t="s">
        <v>16</v>
      </c>
      <c r="J201" t="str">
        <f>IF(ISBLANK('5. Employment'!$C$10),"",'5. Employment'!$C$10)</f>
        <v/>
      </c>
      <c r="L201" s="212"/>
      <c r="M201" t="str">
        <f>IF(ISBLANK('5. Employment'!$D$10),"",'5. Employment'!$D$10)</f>
        <v/>
      </c>
      <c r="N201" t="str">
        <f>IF(ISBLANK('5. Employment'!$E$10),"",'5. Employment'!$E$10)</f>
        <v/>
      </c>
    </row>
    <row r="202" spans="3:14" x14ac:dyDescent="0.25">
      <c r="C202" s="159" t="s">
        <v>1114</v>
      </c>
      <c r="D202" s="144">
        <f>IF(ISBLANK('5. Employment'!$D$4),"",'5. Employment'!$D$4)</f>
        <v>44743</v>
      </c>
      <c r="E202" s="144">
        <f>IF(ISBLANK('5. Employment'!$D$5),"",'5. Employment'!$D$5)</f>
        <v>45107</v>
      </c>
      <c r="F202" t="s">
        <v>722</v>
      </c>
      <c r="G202" t="s">
        <v>864</v>
      </c>
      <c r="H202" t="str">
        <f>'5. Employment'!$B$11</f>
        <v># of job training sessions offered</v>
      </c>
      <c r="I202" s="154" t="s">
        <v>16</v>
      </c>
      <c r="J202" t="str">
        <f>IF(ISBLANK('5. Employment'!$C$11),"",'5. Employment'!$C$11)</f>
        <v/>
      </c>
      <c r="L202" s="212"/>
      <c r="M202" t="str">
        <f>IF(ISBLANK('5. Employment'!$D$11),"",'5. Employment'!$D$11)</f>
        <v/>
      </c>
      <c r="N202" t="str">
        <f>IF(ISBLANK('5. Employment'!$E$11),"",'5. Employment'!$E$11)</f>
        <v/>
      </c>
    </row>
    <row r="203" spans="3:14" x14ac:dyDescent="0.25">
      <c r="C203" s="159" t="s">
        <v>1114</v>
      </c>
      <c r="D203" s="144">
        <f>IF(ISBLANK('5. Employment'!$D$4),"",'5. Employment'!$D$4)</f>
        <v>44743</v>
      </c>
      <c r="E203" s="144">
        <f>IF(ISBLANK('5. Employment'!$D$5),"",'5. Employment'!$D$5)</f>
        <v>45107</v>
      </c>
      <c r="F203" t="s">
        <v>722</v>
      </c>
      <c r="G203" t="s">
        <v>865</v>
      </c>
      <c r="H203" t="str">
        <f>'5. Employment'!$B$12</f>
        <v># of job skill building trainings offered</v>
      </c>
      <c r="I203" s="154" t="s">
        <v>16</v>
      </c>
      <c r="J203" t="str">
        <f>IF(ISBLANK('5. Employment'!$C$12),"",'5. Employment'!$C$12)</f>
        <v/>
      </c>
      <c r="L203" s="212"/>
      <c r="M203" t="str">
        <f>IF(ISBLANK('5. Employment'!$D$12),"",'5. Employment'!$D$12)</f>
        <v/>
      </c>
      <c r="N203" t="str">
        <f>IF(ISBLANK('5. Employment'!$E$12),"",'5. Employment'!$E$12)</f>
        <v/>
      </c>
    </row>
    <row r="204" spans="3:14" x14ac:dyDescent="0.25">
      <c r="C204" s="159" t="s">
        <v>1114</v>
      </c>
      <c r="D204" s="144">
        <f>IF(ISBLANK('5. Employment'!$D$4),"",'5. Employment'!$D$4)</f>
        <v>44743</v>
      </c>
      <c r="E204" s="144">
        <f>IF(ISBLANK('5. Employment'!$D$5),"",'5. Employment'!$D$5)</f>
        <v>45107</v>
      </c>
      <c r="F204" t="s">
        <v>722</v>
      </c>
      <c r="G204" t="s">
        <v>878</v>
      </c>
      <c r="H204" t="str">
        <f>'5. Employment'!$B$13</f>
        <v># of people assisted with job placement</v>
      </c>
      <c r="I204" s="154" t="s">
        <v>16</v>
      </c>
      <c r="J204" t="str">
        <f>IF(ISBLANK('5. Employment'!$C$13),"",'5. Employment'!$C$13)</f>
        <v/>
      </c>
      <c r="L204" s="212"/>
      <c r="M204" t="str">
        <f>IF(ISBLANK('5. Employment'!$D$13),"",'5. Employment'!$D$13)</f>
        <v/>
      </c>
      <c r="N204" t="str">
        <f>IF(ISBLANK('5. Employment'!$E$13),"",'5. Employment'!$E$13)</f>
        <v/>
      </c>
    </row>
    <row r="205" spans="3:14" x14ac:dyDescent="0.25">
      <c r="C205" s="159" t="s">
        <v>1114</v>
      </c>
      <c r="D205" s="144">
        <f>IF(ISBLANK('5. Employment'!$D$4),"",'5. Employment'!$D$4)</f>
        <v>44743</v>
      </c>
      <c r="E205" s="144">
        <f>IF(ISBLANK('5. Employment'!$D$5),"",'5. Employment'!$D$5)</f>
        <v>45107</v>
      </c>
      <c r="F205" t="s">
        <v>722</v>
      </c>
      <c r="G205" t="s">
        <v>866</v>
      </c>
      <c r="H205" t="str">
        <f>'5. Employment'!$B$14</f>
        <v># of interview coaching session offered</v>
      </c>
      <c r="I205" s="154" t="s">
        <v>16</v>
      </c>
      <c r="J205" t="str">
        <f>IF(ISBLANK('5. Employment'!$C$14),"",'5. Employment'!$C$14)</f>
        <v/>
      </c>
      <c r="L205" s="212"/>
      <c r="M205" t="str">
        <f>IF(ISBLANK('5. Employment'!$D$14),"",'5. Employment'!$D$14)</f>
        <v/>
      </c>
      <c r="N205" t="str">
        <f>IF(ISBLANK('5. Employment'!$E$14),"",'5. Employment'!$E$14)</f>
        <v/>
      </c>
    </row>
    <row r="206" spans="3:14" x14ac:dyDescent="0.25">
      <c r="C206" s="159" t="s">
        <v>1114</v>
      </c>
      <c r="D206" s="144">
        <f>IF(ISBLANK('5. Employment'!$D$4),"",'5. Employment'!$D$4)</f>
        <v>44743</v>
      </c>
      <c r="E206" s="144">
        <f>IF(ISBLANK('5. Employment'!$D$5),"",'5. Employment'!$D$5)</f>
        <v>45107</v>
      </c>
      <c r="F206" t="s">
        <v>722</v>
      </c>
      <c r="G206" t="s">
        <v>867</v>
      </c>
      <c r="H206" t="str">
        <f>'5. Employment'!$B$15</f>
        <v># of resume review sessions offered</v>
      </c>
      <c r="I206" s="154" t="s">
        <v>16</v>
      </c>
      <c r="J206" t="str">
        <f>IF(ISBLANK('5. Employment'!$C$15),"",'5. Employment'!$C$15)</f>
        <v/>
      </c>
      <c r="L206" s="212"/>
      <c r="M206" t="str">
        <f>IF(ISBLANK('5. Employment'!$D$15),"",'5. Employment'!$D$15)</f>
        <v/>
      </c>
      <c r="N206" t="str">
        <f>IF(ISBLANK('5. Employment'!$E$15),"",'5. Employment'!$E$15)</f>
        <v/>
      </c>
    </row>
    <row r="207" spans="3:14" x14ac:dyDescent="0.25">
      <c r="C207" s="159" t="s">
        <v>1114</v>
      </c>
      <c r="D207" s="144">
        <f>IF(ISBLANK('5. Employment'!$D$4),"",'5. Employment'!$D$4)</f>
        <v>44743</v>
      </c>
      <c r="E207" s="144">
        <f>IF(ISBLANK('5. Employment'!$D$5),"",'5. Employment'!$D$5)</f>
        <v>45107</v>
      </c>
      <c r="F207" t="s">
        <v>722</v>
      </c>
      <c r="G207" t="s">
        <v>868</v>
      </c>
      <c r="H207" t="str">
        <f>'5. Employment'!$B$16</f>
        <v># of participants who received professional attire</v>
      </c>
      <c r="I207" s="154" t="s">
        <v>16</v>
      </c>
      <c r="J207" t="str">
        <f>IF(ISBLANK('5. Employment'!$C$16),"",'5. Employment'!$C$16)</f>
        <v/>
      </c>
      <c r="L207" s="212"/>
      <c r="M207" t="str">
        <f>IF(ISBLANK('5. Employment'!$D$16),"",'5. Employment'!$D$16)</f>
        <v/>
      </c>
      <c r="N207" t="str">
        <f>IF(ISBLANK('5. Employment'!$E$16),"",'5. Employment'!$E$16)</f>
        <v/>
      </c>
    </row>
    <row r="208" spans="3:14" x14ac:dyDescent="0.25">
      <c r="C208" s="159" t="s">
        <v>1114</v>
      </c>
      <c r="D208" s="144">
        <f>IF(ISBLANK('5. Employment'!$D$4),"",'5. Employment'!$D$4)</f>
        <v>44743</v>
      </c>
      <c r="E208" s="144">
        <f>IF(ISBLANK('5. Employment'!$D$5),"",'5. Employment'!$D$5)</f>
        <v>45107</v>
      </c>
      <c r="F208" t="s">
        <v>722</v>
      </c>
      <c r="G208" t="s">
        <v>869</v>
      </c>
      <c r="H208" t="str">
        <f>'5. Employment'!$B$17</f>
        <v># of participants in community college courses</v>
      </c>
      <c r="I208" s="154" t="s">
        <v>16</v>
      </c>
      <c r="J208" t="str">
        <f>IF(ISBLANK('5. Employment'!$C$17),"",'5. Employment'!$C$17)</f>
        <v/>
      </c>
      <c r="L208" s="212"/>
      <c r="M208" t="str">
        <f>IF(ISBLANK('5. Employment'!$D$17),"",'5. Employment'!$D$17)</f>
        <v/>
      </c>
      <c r="N208" t="str">
        <f>IF(ISBLANK('5. Employment'!$E$17),"",'5. Employment'!$E$17)</f>
        <v/>
      </c>
    </row>
    <row r="209" spans="3:14" x14ac:dyDescent="0.25">
      <c r="C209" s="159" t="s">
        <v>1114</v>
      </c>
      <c r="D209" s="144">
        <f>IF(ISBLANK('5. Employment'!$D$4),"",'5. Employment'!$D$4)</f>
        <v>44743</v>
      </c>
      <c r="E209" s="144">
        <f>IF(ISBLANK('5. Employment'!$D$5),"",'5. Employment'!$D$5)</f>
        <v>45107</v>
      </c>
      <c r="F209" t="s">
        <v>722</v>
      </c>
      <c r="G209" t="s">
        <v>870</v>
      </c>
      <c r="H209" t="str">
        <f>'5. Employment'!$B$18</f>
        <v># of requests for transportation assistance fulfilled</v>
      </c>
      <c r="I209" s="154" t="s">
        <v>16</v>
      </c>
      <c r="J209" t="str">
        <f>IF(ISBLANK('5. Employment'!$C$18),"",'5. Employment'!$C$18)</f>
        <v/>
      </c>
      <c r="L209" s="212"/>
      <c r="M209" t="str">
        <f>IF(ISBLANK('5. Employment'!$D$18),"",'5. Employment'!$D$18)</f>
        <v/>
      </c>
      <c r="N209" t="str">
        <f>IF(ISBLANK('5. Employment'!$E$18),"",'5. Employment'!$E$18)</f>
        <v/>
      </c>
    </row>
    <row r="210" spans="3:14" x14ac:dyDescent="0.25">
      <c r="C210" s="159" t="s">
        <v>1114</v>
      </c>
      <c r="D210" s="144">
        <f>IF(ISBLANK('5. Employment'!$D$4),"",'5. Employment'!$D$4)</f>
        <v>44743</v>
      </c>
      <c r="E210" s="144">
        <f>IF(ISBLANK('5. Employment'!$D$5),"",'5. Employment'!$D$5)</f>
        <v>45107</v>
      </c>
      <c r="F210" t="s">
        <v>722</v>
      </c>
      <c r="G210" t="s">
        <v>871</v>
      </c>
      <c r="H210" t="str">
        <f>'5. Employment'!$B$19</f>
        <v xml:space="preserve"># of transportation vouchers distributed </v>
      </c>
      <c r="I210" s="154" t="s">
        <v>16</v>
      </c>
      <c r="J210" t="str">
        <f>IF(ISBLANK('5. Employment'!$C$19),"",'5. Employment'!$C$19)</f>
        <v/>
      </c>
      <c r="L210" s="212"/>
      <c r="M210" t="str">
        <f>IF(ISBLANK('5. Employment'!$D$19),"",'5. Employment'!$D$19)</f>
        <v/>
      </c>
      <c r="N210" t="str">
        <f>IF(ISBLANK('5. Employment'!$E$19),"",'5. Employment'!$E$19)</f>
        <v/>
      </c>
    </row>
    <row r="211" spans="3:14" x14ac:dyDescent="0.25">
      <c r="C211" s="159" t="s">
        <v>1114</v>
      </c>
      <c r="D211" s="144">
        <f>IF(ISBLANK('5. Employment'!$D$4),"",'5. Employment'!$D$4)</f>
        <v>44743</v>
      </c>
      <c r="E211" s="144">
        <f>IF(ISBLANK('5. Employment'!$D$5),"",'5. Employment'!$D$5)</f>
        <v>45107</v>
      </c>
      <c r="F211" t="s">
        <v>722</v>
      </c>
      <c r="G211" t="s">
        <v>872</v>
      </c>
      <c r="H211" t="str">
        <f>'5. Employment'!$B$20</f>
        <v># of naloxone kits distributed</v>
      </c>
      <c r="I211" s="154" t="s">
        <v>16</v>
      </c>
      <c r="J211" t="str">
        <f>IF(ISBLANK('5. Employment'!$C$20),"",'5. Employment'!$C$20)</f>
        <v/>
      </c>
      <c r="L211" s="212"/>
      <c r="M211" t="str">
        <f>IF(ISBLANK('5. Employment'!$D$20),"",'5. Employment'!$D$20)</f>
        <v/>
      </c>
      <c r="N211" t="str">
        <f>IF(ISBLANK('5. Employment'!$E$20),"",'5. Employment'!$E$20)</f>
        <v/>
      </c>
    </row>
    <row r="212" spans="3:14" x14ac:dyDescent="0.25">
      <c r="C212" s="159" t="s">
        <v>1114</v>
      </c>
      <c r="D212" s="144">
        <f>IF(ISBLANK('5. Employment'!$D$4),"",'5. Employment'!$D$4)</f>
        <v>44743</v>
      </c>
      <c r="E212" s="144">
        <f>IF(ISBLANK('5. Employment'!$D$5),"",'5. Employment'!$D$5)</f>
        <v>45107</v>
      </c>
      <c r="F212" t="s">
        <v>722</v>
      </c>
      <c r="G212" t="s">
        <v>873</v>
      </c>
      <c r="H212" t="str">
        <f>IF(ISBLANK('5. Employment'!$B$21),"",'5. Employment'!$B$21)</f>
        <v/>
      </c>
      <c r="I212" s="154" t="s">
        <v>16</v>
      </c>
      <c r="J212" t="str">
        <f>IF(ISBLANK('5. Employment'!$C$21),"",'5. Employment'!$C$21)</f>
        <v/>
      </c>
      <c r="L212" s="212"/>
      <c r="M212" t="str">
        <f>IF(ISBLANK('5. Employment'!$D$21),"",'5. Employment'!$D$21)</f>
        <v/>
      </c>
      <c r="N212" t="str">
        <f>IF(ISBLANK('5. Employment'!$E$21),"",'5. Employment'!$E$21)</f>
        <v/>
      </c>
    </row>
    <row r="213" spans="3:14" x14ac:dyDescent="0.25">
      <c r="C213" s="159" t="s">
        <v>1114</v>
      </c>
      <c r="D213" s="144">
        <f>IF(ISBLANK('5. Employment'!$D$4),"",'5. Employment'!$D$4)</f>
        <v>44743</v>
      </c>
      <c r="E213" s="144">
        <f>IF(ISBLANK('5. Employment'!$D$5),"",'5. Employment'!$D$5)</f>
        <v>45107</v>
      </c>
      <c r="F213" t="s">
        <v>722</v>
      </c>
      <c r="G213" t="s">
        <v>874</v>
      </c>
      <c r="H213" t="str">
        <f>IF(ISBLANK('5. Employment'!$B$22),"",'5. Employment'!$B$22)</f>
        <v/>
      </c>
      <c r="I213" s="154" t="s">
        <v>16</v>
      </c>
      <c r="J213" t="str">
        <f>IF(ISBLANK('5. Employment'!$C$22),"",'5. Employment'!$C$22)</f>
        <v/>
      </c>
      <c r="L213" s="212"/>
      <c r="M213" t="str">
        <f>IF(ISBLANK('5. Employment'!$D$22),"",'5. Employment'!$D$22)</f>
        <v/>
      </c>
      <c r="N213" t="str">
        <f>IF(ISBLANK('5. Employment'!$E$22),"",'5. Employment'!$E$22)</f>
        <v/>
      </c>
    </row>
    <row r="214" spans="3:14" x14ac:dyDescent="0.25">
      <c r="C214" s="159" t="s">
        <v>1114</v>
      </c>
      <c r="D214" s="144">
        <f>IF(ISBLANK('5. Employment'!$D$4),"",'5. Employment'!$D$4)</f>
        <v>44743</v>
      </c>
      <c r="E214" s="144">
        <f>IF(ISBLANK('5. Employment'!$D$5),"",'5. Employment'!$D$5)</f>
        <v>45107</v>
      </c>
      <c r="F214" t="s">
        <v>722</v>
      </c>
      <c r="G214" t="s">
        <v>875</v>
      </c>
      <c r="H214" t="str">
        <f>IF(ISBLANK('5. Employment'!$B$23),"",'5. Employment'!$B$23)</f>
        <v/>
      </c>
      <c r="I214" s="154" t="s">
        <v>16</v>
      </c>
      <c r="J214" t="str">
        <f>IF(ISBLANK('5. Employment'!$C$23),"",'5. Employment'!$C$23)</f>
        <v/>
      </c>
      <c r="L214" s="212"/>
      <c r="M214" t="str">
        <f>IF(ISBLANK('5. Employment'!$D$23),"",'5. Employment'!$D$23)</f>
        <v/>
      </c>
      <c r="N214" t="str">
        <f>IF(ISBLANK('5. Employment'!$E$23),"",'5. Employment'!$E$23)</f>
        <v/>
      </c>
    </row>
    <row r="215" spans="3:14" x14ac:dyDescent="0.25">
      <c r="C215" s="159" t="s">
        <v>1114</v>
      </c>
      <c r="D215" s="144">
        <f>IF(ISBLANK('5. Employment'!$D$4),"",'5. Employment'!$D$4)</f>
        <v>44743</v>
      </c>
      <c r="E215" s="144">
        <f>IF(ISBLANK('5. Employment'!$D$5),"",'5. Employment'!$D$5)</f>
        <v>45107</v>
      </c>
      <c r="F215" t="s">
        <v>722</v>
      </c>
      <c r="G215" t="s">
        <v>863</v>
      </c>
      <c r="H215" t="str">
        <f>'5. Employment'!$B$10</f>
        <v># of unique participants who have OUD, served</v>
      </c>
      <c r="I215" s="154" t="s">
        <v>959</v>
      </c>
      <c r="L215" s="212"/>
      <c r="N215" t="str">
        <f>IF(ISBLANK('5. Employment'!$D$27),"",'5. Employment'!$D$27)</f>
        <v/>
      </c>
    </row>
    <row r="216" spans="3:14" x14ac:dyDescent="0.25">
      <c r="C216" s="159" t="s">
        <v>1114</v>
      </c>
      <c r="D216" s="144">
        <f>IF(ISBLANK('5. Employment'!$D$4),"",'5. Employment'!$D$4)</f>
        <v>44743</v>
      </c>
      <c r="E216" s="144">
        <f>IF(ISBLANK('5. Employment'!$D$5),"",'5. Employment'!$D$5)</f>
        <v>45107</v>
      </c>
      <c r="F216" t="s">
        <v>722</v>
      </c>
      <c r="G216" t="s">
        <v>863</v>
      </c>
      <c r="H216" t="str">
        <f>'5. Employment'!$B$10</f>
        <v># of unique participants who have OUD, served</v>
      </c>
      <c r="I216" s="154" t="s">
        <v>37</v>
      </c>
      <c r="J216" t="str">
        <f>IF(ISBLANK('5. Employment'!$C$29),"",'5. Employment'!$C$29)</f>
        <v/>
      </c>
      <c r="L216" s="212"/>
      <c r="N216" t="str">
        <f>IF(ISBLANK('5. Employment'!$D$29),"",'5. Employment'!$D$29)</f>
        <v/>
      </c>
    </row>
    <row r="217" spans="3:14" x14ac:dyDescent="0.25">
      <c r="C217" s="159" t="s">
        <v>1114</v>
      </c>
      <c r="D217" s="144">
        <f>IF(ISBLANK('5. Employment'!$D$4),"",'5. Employment'!$D$4)</f>
        <v>44743</v>
      </c>
      <c r="E217" s="144">
        <f>IF(ISBLANK('5. Employment'!$D$5),"",'5. Employment'!$D$5)</f>
        <v>45107</v>
      </c>
      <c r="F217" t="s">
        <v>722</v>
      </c>
      <c r="G217" t="s">
        <v>863</v>
      </c>
      <c r="H217" t="str">
        <f>'5. Employment'!$B$10</f>
        <v># of unique participants who have OUD, served</v>
      </c>
      <c r="I217" s="154" t="s">
        <v>38</v>
      </c>
      <c r="J217" t="str">
        <f>IF(ISBLANK('5. Employment'!$C$30),"",'5. Employment'!$C$30)</f>
        <v/>
      </c>
      <c r="L217" s="212"/>
      <c r="N217" t="str">
        <f>IF(ISBLANK('5. Employment'!$D$30),"",'5. Employment'!$D$30)</f>
        <v/>
      </c>
    </row>
    <row r="218" spans="3:14" x14ac:dyDescent="0.25">
      <c r="C218" s="159" t="s">
        <v>1114</v>
      </c>
      <c r="D218" s="144">
        <f>IF(ISBLANK('5. Employment'!$D$4),"",'5. Employment'!$D$4)</f>
        <v>44743</v>
      </c>
      <c r="E218" s="144">
        <f>IF(ISBLANK('5. Employment'!$D$5),"",'5. Employment'!$D$5)</f>
        <v>45107</v>
      </c>
      <c r="F218" t="s">
        <v>722</v>
      </c>
      <c r="G218" t="s">
        <v>863</v>
      </c>
      <c r="H218" t="str">
        <f>'5. Employment'!$B$10</f>
        <v># of unique participants who have OUD, served</v>
      </c>
      <c r="I218" s="154" t="s">
        <v>39</v>
      </c>
      <c r="J218" t="str">
        <f>IF(ISBLANK('5. Employment'!$C$31),"",'5. Employment'!$C$31)</f>
        <v/>
      </c>
      <c r="L218" s="212"/>
      <c r="N218" t="str">
        <f>IF(ISBLANK('5. Employment'!$D$31),"",'5. Employment'!$D$31)</f>
        <v/>
      </c>
    </row>
    <row r="219" spans="3:14" x14ac:dyDescent="0.25">
      <c r="C219" s="159" t="s">
        <v>1114</v>
      </c>
      <c r="D219" s="144">
        <f>IF(ISBLANK('5. Employment'!$D$4),"",'5. Employment'!$D$4)</f>
        <v>44743</v>
      </c>
      <c r="E219" s="144">
        <f>IF(ISBLANK('5. Employment'!$D$5),"",'5. Employment'!$D$5)</f>
        <v>45107</v>
      </c>
      <c r="F219" t="s">
        <v>722</v>
      </c>
      <c r="G219" t="s">
        <v>863</v>
      </c>
      <c r="H219" t="str">
        <f>'5. Employment'!$B$10</f>
        <v># of unique participants who have OUD, served</v>
      </c>
      <c r="I219" s="154" t="s">
        <v>40</v>
      </c>
      <c r="J219" t="str">
        <f>IF(ISBLANK('5. Employment'!$C$32),"",'5. Employment'!$C$32)</f>
        <v/>
      </c>
      <c r="L219" s="212"/>
      <c r="N219" t="str">
        <f>IF(ISBLANK('5. Employment'!$D$32),"",'5. Employment'!$D$32)</f>
        <v/>
      </c>
    </row>
    <row r="220" spans="3:14" x14ac:dyDescent="0.25">
      <c r="C220" s="159" t="s">
        <v>1114</v>
      </c>
      <c r="D220" s="144">
        <f>IF(ISBLANK('5. Employment'!$D$4),"",'5. Employment'!$D$4)</f>
        <v>44743</v>
      </c>
      <c r="E220" s="144">
        <f>IF(ISBLANK('5. Employment'!$D$5),"",'5. Employment'!$D$5)</f>
        <v>45107</v>
      </c>
      <c r="F220" t="s">
        <v>722</v>
      </c>
      <c r="G220" t="s">
        <v>863</v>
      </c>
      <c r="H220" t="str">
        <f>'5. Employment'!$B$10</f>
        <v># of unique participants who have OUD, served</v>
      </c>
      <c r="I220" s="154" t="s">
        <v>41</v>
      </c>
      <c r="J220" t="str">
        <f>IF(ISBLANK('5. Employment'!$C$33),"",'5. Employment'!$C$33)</f>
        <v/>
      </c>
      <c r="L220" s="212"/>
      <c r="N220" t="str">
        <f>IF(ISBLANK('5. Employment'!$D$33),"",'5. Employment'!$D$33)</f>
        <v/>
      </c>
    </row>
    <row r="221" spans="3:14" x14ac:dyDescent="0.25">
      <c r="C221" s="159" t="s">
        <v>1114</v>
      </c>
      <c r="D221" s="144">
        <f>IF(ISBLANK('5. Employment'!$D$4),"",'5. Employment'!$D$4)</f>
        <v>44743</v>
      </c>
      <c r="E221" s="144">
        <f>IF(ISBLANK('5. Employment'!$D$5),"",'5. Employment'!$D$5)</f>
        <v>45107</v>
      </c>
      <c r="F221" t="s">
        <v>722</v>
      </c>
      <c r="G221" t="s">
        <v>863</v>
      </c>
      <c r="H221" t="str">
        <f>'5. Employment'!$B$10</f>
        <v># of unique participants who have OUD, served</v>
      </c>
      <c r="I221" s="154" t="s">
        <v>42</v>
      </c>
      <c r="J221" t="str">
        <f>IF(ISBLANK('5. Employment'!$C$34),"",'5. Employment'!$C$34)</f>
        <v/>
      </c>
      <c r="L221" s="212"/>
      <c r="N221" t="str">
        <f>IF(ISBLANK('5. Employment'!$D$34),"",'5. Employment'!$D$34)</f>
        <v/>
      </c>
    </row>
    <row r="222" spans="3:14" x14ac:dyDescent="0.25">
      <c r="C222" s="159" t="s">
        <v>1114</v>
      </c>
      <c r="D222" s="144">
        <f>IF(ISBLANK('5. Employment'!$D$4),"",'5. Employment'!$D$4)</f>
        <v>44743</v>
      </c>
      <c r="E222" s="144">
        <f>IF(ISBLANK('5. Employment'!$D$5),"",'5. Employment'!$D$5)</f>
        <v>45107</v>
      </c>
      <c r="F222" t="s">
        <v>722</v>
      </c>
      <c r="G222" t="s">
        <v>863</v>
      </c>
      <c r="H222" t="str">
        <f>'5. Employment'!$B$10</f>
        <v># of unique participants who have OUD, served</v>
      </c>
      <c r="I222" s="154" t="s">
        <v>43</v>
      </c>
      <c r="J222" t="str">
        <f>IF(ISBLANK('5. Employment'!$C$35),"",'5. Employment'!$C$35)</f>
        <v/>
      </c>
      <c r="L222" s="212"/>
      <c r="N222" t="str">
        <f>IF(ISBLANK('5. Employment'!$D$35),"",'5. Employment'!$D$35)</f>
        <v/>
      </c>
    </row>
    <row r="223" spans="3:14" x14ac:dyDescent="0.25">
      <c r="C223" s="159" t="s">
        <v>1114</v>
      </c>
      <c r="D223" s="144">
        <f>IF(ISBLANK('5. Employment'!$D$4),"",'5. Employment'!$D$4)</f>
        <v>44743</v>
      </c>
      <c r="E223" s="144">
        <f>IF(ISBLANK('5. Employment'!$D$5),"",'5. Employment'!$D$5)</f>
        <v>45107</v>
      </c>
      <c r="F223" t="s">
        <v>722</v>
      </c>
      <c r="G223" t="s">
        <v>863</v>
      </c>
      <c r="H223" t="str">
        <f>'5. Employment'!$B$10</f>
        <v># of unique participants who have OUD, served</v>
      </c>
      <c r="I223" s="154" t="s">
        <v>44</v>
      </c>
      <c r="J223" t="str">
        <f>IF(ISBLANK('5. Employment'!$C$36),"",'5. Employment'!$C$36)</f>
        <v/>
      </c>
      <c r="L223" s="212"/>
      <c r="N223" t="str">
        <f>IF(ISBLANK('5. Employment'!$D$36),"",'5. Employment'!$D$36)</f>
        <v/>
      </c>
    </row>
    <row r="224" spans="3:14" x14ac:dyDescent="0.25">
      <c r="C224" s="159" t="s">
        <v>1114</v>
      </c>
      <c r="D224" s="144">
        <f>IF(ISBLANK('5. Employment'!$D$4),"",'5. Employment'!$D$4)</f>
        <v>44743</v>
      </c>
      <c r="E224" s="144">
        <f>IF(ISBLANK('5. Employment'!$D$5),"",'5. Employment'!$D$5)</f>
        <v>45107</v>
      </c>
      <c r="F224" t="s">
        <v>723</v>
      </c>
      <c r="G224" t="s">
        <v>876</v>
      </c>
      <c r="H224" t="str">
        <f>'5. Employment'!$D$44</f>
        <v>% of participants who have OUD, who are satisfied w/ services</v>
      </c>
      <c r="I224" s="154" t="s">
        <v>16</v>
      </c>
      <c r="J224" t="str">
        <f>IF(ISBLANK('5. Employment'!$C$44),"",'5. Employment'!$C$44)</f>
        <v/>
      </c>
      <c r="K224" t="str">
        <f>IF(ISBLANK('5. Employment'!$C$45),"",'5. Employment'!$C$45)</f>
        <v/>
      </c>
      <c r="L224" s="212" t="str">
        <f>IF('5. Employment'!$E$44="Incomplete","",'5. Employment'!$E$44)</f>
        <v/>
      </c>
      <c r="N224" t="str">
        <f>IF(ISBLANK('5. Employment'!$F$44),"",'5. Employment'!$F$44)</f>
        <v/>
      </c>
    </row>
    <row r="225" spans="3:14" x14ac:dyDescent="0.25">
      <c r="C225" s="159" t="s">
        <v>1114</v>
      </c>
      <c r="D225" s="144">
        <f>IF(ISBLANK('5. Employment'!$D$4),"",'5. Employment'!$D$4)</f>
        <v>44743</v>
      </c>
      <c r="E225" s="144">
        <f>IF(ISBLANK('5. Employment'!$D$5),"",'5. Employment'!$D$5)</f>
        <v>45107</v>
      </c>
      <c r="F225" t="s">
        <v>723</v>
      </c>
      <c r="G225" t="s">
        <v>877</v>
      </c>
      <c r="H225" t="str">
        <f>'5. Employment'!$D$46</f>
        <v>% of participants who showed improvement from pre-test to post-test in trainings</v>
      </c>
      <c r="I225" s="154" t="s">
        <v>16</v>
      </c>
      <c r="J225" t="str">
        <f>IF(ISBLANK('5. Employment'!$C$46),"",'5. Employment'!$C$46)</f>
        <v/>
      </c>
      <c r="K225" t="str">
        <f>IF(ISBLANK('5. Employment'!$C$47),"",'5. Employment'!$C$47)</f>
        <v/>
      </c>
      <c r="L225" s="212" t="str">
        <f>IF('5. Employment'!$E$46="Incomplete","",'5. Employment'!$E$46)</f>
        <v/>
      </c>
      <c r="N225" t="str">
        <f>IF(ISBLANK('5. Employment'!$F$46),"",'5. Employment'!$F$46)</f>
        <v/>
      </c>
    </row>
    <row r="226" spans="3:14" x14ac:dyDescent="0.25">
      <c r="C226" s="159" t="s">
        <v>1114</v>
      </c>
      <c r="D226" s="144">
        <f>IF(ISBLANK('5. Employment'!$D$4),"",'5. Employment'!$D$4)</f>
        <v>44743</v>
      </c>
      <c r="E226" s="144">
        <f>IF(ISBLANK('5. Employment'!$D$5),"",'5. Employment'!$D$5)</f>
        <v>45107</v>
      </c>
      <c r="F226" t="s">
        <v>723</v>
      </c>
      <c r="G226" t="s">
        <v>1128</v>
      </c>
      <c r="H226" t="str">
        <f>'5. Employment'!$D$48</f>
        <v>% of training participants who sought job placement services</v>
      </c>
      <c r="I226" s="154" t="s">
        <v>16</v>
      </c>
      <c r="J226" t="str">
        <f>IF(ISBLANK('5. Employment'!$C$48),"",'5. Employment'!$C$48)</f>
        <v/>
      </c>
      <c r="K226" t="str">
        <f>IF(ISBLANK('5. Employment'!$C$49),"",'5. Employment'!$C$49)</f>
        <v/>
      </c>
      <c r="L226" s="212" t="str">
        <f>IF('5. Employment'!$E$48="Incomplete","",'5. Employment'!$E$48)</f>
        <v/>
      </c>
      <c r="N226" t="str">
        <f>IF(ISBLANK('5. Employment'!$F$48),"",'5. Employment'!$F$48)</f>
        <v/>
      </c>
    </row>
    <row r="227" spans="3:14" x14ac:dyDescent="0.25">
      <c r="C227" s="159" t="s">
        <v>1114</v>
      </c>
      <c r="D227" s="144">
        <f>IF(ISBLANK('5. Employment'!$D$4),"",'5. Employment'!$D$4)</f>
        <v>44743</v>
      </c>
      <c r="E227" s="144">
        <f>IF(ISBLANK('5. Employment'!$D$5),"",'5. Employment'!$D$5)</f>
        <v>45107</v>
      </c>
      <c r="F227" t="s">
        <v>723</v>
      </c>
      <c r="G227" t="s">
        <v>1129</v>
      </c>
      <c r="H227" t="str">
        <f>'5. Employment'!$D$50</f>
        <v>% of interview coaching participants who improved interviewing skills</v>
      </c>
      <c r="I227" s="154" t="s">
        <v>16</v>
      </c>
      <c r="J227" t="str">
        <f>IF(ISBLANK('5. Employment'!$C$50),"",'5. Employment'!$C$50)</f>
        <v/>
      </c>
      <c r="K227" t="str">
        <f>IF(ISBLANK('5. Employment'!$C$51),"",'5. Employment'!$C$51)</f>
        <v/>
      </c>
      <c r="L227" s="212" t="str">
        <f>IF('5. Employment'!$E$50="Incomplete","",'5. Employment'!$E$50)</f>
        <v/>
      </c>
      <c r="N227" t="str">
        <f>IF(ISBLANK('5. Employment'!$F$50),"",'5. Employment'!$F$50)</f>
        <v/>
      </c>
    </row>
    <row r="228" spans="3:14" x14ac:dyDescent="0.25">
      <c r="C228" s="159" t="s">
        <v>1114</v>
      </c>
      <c r="D228" s="144">
        <f>IF(ISBLANK('5. Employment'!$D$4),"",'5. Employment'!$D$4)</f>
        <v>44743</v>
      </c>
      <c r="E228" s="144">
        <f>IF(ISBLANK('5. Employment'!$D$5),"",'5. Employment'!$D$5)</f>
        <v>45107</v>
      </c>
      <c r="F228" t="s">
        <v>723</v>
      </c>
      <c r="G228" t="s">
        <v>1130</v>
      </c>
      <c r="H228" t="str">
        <f>'5. Employment'!$D$52</f>
        <v>% of resume review participants who improved resumes</v>
      </c>
      <c r="I228" s="154" t="s">
        <v>16</v>
      </c>
      <c r="J228" t="str">
        <f>IF(ISBLANK('5. Employment'!$C$52),"",'5. Employment'!$C$52)</f>
        <v/>
      </c>
      <c r="K228" t="str">
        <f>IF(ISBLANK('5. Employment'!$C$53),"",'5. Employment'!$C$53)</f>
        <v/>
      </c>
      <c r="L228" s="212" t="str">
        <f>IF('5. Employment'!$E$52="Incomplete","",'5. Employment'!$E$52)</f>
        <v/>
      </c>
      <c r="N228" t="str">
        <f>IF(ISBLANK('5. Employment'!$F$52),"",'5. Employment'!$F$52)</f>
        <v/>
      </c>
    </row>
    <row r="229" spans="3:14" x14ac:dyDescent="0.25">
      <c r="C229" s="159" t="s">
        <v>1114</v>
      </c>
      <c r="D229" s="144">
        <f>IF(ISBLANK('5. Employment'!$D$4),"",'5. Employment'!$D$4)</f>
        <v>44743</v>
      </c>
      <c r="E229" s="144">
        <f>IF(ISBLANK('5. Employment'!$D$5),"",'5. Employment'!$D$5)</f>
        <v>45107</v>
      </c>
      <c r="F229" t="s">
        <v>723</v>
      </c>
      <c r="G229" t="s">
        <v>1131</v>
      </c>
      <c r="H229" t="str">
        <f>'5. Employment'!$D$54</f>
        <v xml:space="preserve">% of participants who say they have the professional attire needed </v>
      </c>
      <c r="I229" s="154" t="s">
        <v>16</v>
      </c>
      <c r="J229" t="str">
        <f>IF(ISBLANK('5. Employment'!$C$54),"",'5. Employment'!$C$54)</f>
        <v/>
      </c>
      <c r="K229" t="str">
        <f>IF(ISBLANK('5. Employment'!$C$55),"",'5. Employment'!$C$55)</f>
        <v/>
      </c>
      <c r="L229" s="212" t="str">
        <f>IF('5. Employment'!$E$54="Incomplete","",'5. Employment'!$E$54)</f>
        <v/>
      </c>
      <c r="N229" t="str">
        <f>IF(ISBLANK('5. Employment'!$F$54),"",'5. Employment'!$F$54)</f>
        <v/>
      </c>
    </row>
    <row r="230" spans="3:14" x14ac:dyDescent="0.25">
      <c r="C230" s="159" t="s">
        <v>1114</v>
      </c>
      <c r="D230" s="144">
        <f>IF(ISBLANK('5. Employment'!$D$4),"",'5. Employment'!$D$4)</f>
        <v>44743</v>
      </c>
      <c r="E230" s="144">
        <f>IF(ISBLANK('5. Employment'!$D$5),"",'5. Employment'!$D$5)</f>
        <v>45107</v>
      </c>
      <c r="F230" t="s">
        <v>723</v>
      </c>
      <c r="G230" t="s">
        <v>1132</v>
      </c>
      <c r="H230" t="str">
        <f>'5. Employment'!$D$56</f>
        <v>% of participants in community college courses, who completed their course(s)</v>
      </c>
      <c r="I230" s="154" t="s">
        <v>16</v>
      </c>
      <c r="J230" t="str">
        <f>IF(ISBLANK('5. Employment'!$C$56),"",'5. Employment'!$C$56)</f>
        <v/>
      </c>
      <c r="K230" t="str">
        <f>IF(ISBLANK('5. Employment'!$C$57),"",'5. Employment'!$C$57)</f>
        <v/>
      </c>
      <c r="L230" s="212" t="str">
        <f>IF('5. Employment'!$E$56="Incomplete","",'5. Employment'!$E$56)</f>
        <v/>
      </c>
      <c r="N230" t="str">
        <f>IF(ISBLANK('5. Employment'!$F$56),"",'5. Employment'!$F$56)</f>
        <v/>
      </c>
    </row>
    <row r="231" spans="3:14" x14ac:dyDescent="0.25">
      <c r="C231" s="159" t="s">
        <v>1114</v>
      </c>
      <c r="D231" s="144">
        <f>IF(ISBLANK('5. Employment'!$D$4),"",'5. Employment'!$D$4)</f>
        <v>44743</v>
      </c>
      <c r="E231" s="144">
        <f>IF(ISBLANK('5. Employment'!$D$5),"",'5. Employment'!$D$5)</f>
        <v>45107</v>
      </c>
      <c r="F231" t="s">
        <v>723</v>
      </c>
      <c r="G231" t="s">
        <v>1133</v>
      </c>
      <c r="H231" t="str">
        <f>'5. Employment'!$D$58</f>
        <v>% of requests for transportation assistance fulfilled</v>
      </c>
      <c r="I231" s="154" t="s">
        <v>16</v>
      </c>
      <c r="J231" t="str">
        <f>IF(ISBLANK('5. Employment'!$C$58),"",'5. Employment'!$C$58)</f>
        <v/>
      </c>
      <c r="K231" t="str">
        <f>IF(ISBLANK('5. Employment'!$C$59),"",'5. Employment'!$C$59)</f>
        <v/>
      </c>
      <c r="L231" s="212" t="str">
        <f>IF('5. Employment'!$E$58="Incomplete","",'5. Employment'!$E$58)</f>
        <v/>
      </c>
      <c r="N231" t="str">
        <f>IF(ISBLANK('5. Employment'!$F$58),"",'5. Employment'!$F$58)</f>
        <v/>
      </c>
    </row>
    <row r="232" spans="3:14" x14ac:dyDescent="0.25">
      <c r="C232" s="159" t="s">
        <v>1114</v>
      </c>
      <c r="D232" s="144">
        <f>IF(ISBLANK('5. Employment'!$D$4),"",'5. Employment'!$D$4)</f>
        <v>44743</v>
      </c>
      <c r="E232" s="144">
        <f>IF(ISBLANK('5. Employment'!$D$5),"",'5. Employment'!$D$5)</f>
        <v>45107</v>
      </c>
      <c r="F232" t="s">
        <v>723</v>
      </c>
      <c r="G232" t="s">
        <v>1134</v>
      </c>
      <c r="H232" t="str">
        <f>'5. Employment'!$D$60</f>
        <v>% of transportation vouchers used</v>
      </c>
      <c r="I232" s="154" t="s">
        <v>16</v>
      </c>
      <c r="J232" t="str">
        <f>IF(ISBLANK('5. Employment'!$C$60),"",'5. Employment'!$C$60)</f>
        <v/>
      </c>
      <c r="K232" t="str">
        <f>IF(ISBLANK('5. Employment'!$C$61),"",'5. Employment'!$C$61)</f>
        <v/>
      </c>
      <c r="L232" s="212" t="str">
        <f>IF('5. Employment'!$E$60="Incomplete","",'5. Employment'!$E$60)</f>
        <v/>
      </c>
      <c r="N232" t="str">
        <f>IF(ISBLANK('5. Employment'!$F$60),"",'5. Employment'!$F$60)</f>
        <v/>
      </c>
    </row>
    <row r="233" spans="3:14" x14ac:dyDescent="0.25">
      <c r="C233" s="159" t="s">
        <v>1114</v>
      </c>
      <c r="D233" s="144">
        <f>IF(ISBLANK('5. Employment'!$D$4),"",'5. Employment'!$D$4)</f>
        <v>44743</v>
      </c>
      <c r="E233" s="144">
        <f>IF(ISBLANK('5. Employment'!$D$5),"",'5. Employment'!$D$5)</f>
        <v>45107</v>
      </c>
      <c r="F233" t="s">
        <v>723</v>
      </c>
      <c r="G233" t="s">
        <v>879</v>
      </c>
      <c r="H233" t="str">
        <f>IF(ISBLANK('5. Employment'!$D$62),"",'5. Employment'!$D$62)</f>
        <v/>
      </c>
      <c r="I233" s="154" t="s">
        <v>16</v>
      </c>
      <c r="J233" t="str">
        <f>IF(ISBLANK('5. Employment'!$C$62),"",'5. Employment'!$C$62)</f>
        <v/>
      </c>
      <c r="K233" t="str">
        <f>IF(ISBLANK('5. Employment'!$C$63),"",'5. Employment'!$C$63)</f>
        <v/>
      </c>
      <c r="L233" s="212" t="str">
        <f>IF('5. Employment'!$E$62="Incomplete","",'5. Employment'!$E$62)</f>
        <v/>
      </c>
      <c r="N233" t="str">
        <f>IF(ISBLANK('5. Employment'!$F$62),"",'5. Employment'!$F$62)</f>
        <v/>
      </c>
    </row>
    <row r="234" spans="3:14" x14ac:dyDescent="0.25">
      <c r="C234" s="159" t="s">
        <v>1114</v>
      </c>
      <c r="D234" s="144">
        <f>IF(ISBLANK('5. Employment'!$D$4),"",'5. Employment'!$D$4)</f>
        <v>44743</v>
      </c>
      <c r="E234" s="144">
        <f>IF(ISBLANK('5. Employment'!$D$5),"",'5. Employment'!$D$5)</f>
        <v>45107</v>
      </c>
      <c r="F234" t="s">
        <v>723</v>
      </c>
      <c r="G234" t="s">
        <v>880</v>
      </c>
      <c r="H234" t="str">
        <f>IF(ISBLANK('5. Employment'!$D$64),"",'5. Employment'!$D$64)</f>
        <v/>
      </c>
      <c r="I234" s="154" t="s">
        <v>16</v>
      </c>
      <c r="J234" t="str">
        <f>IF(ISBLANK('5. Employment'!$C$64),"",'5. Employment'!$C$64)</f>
        <v/>
      </c>
      <c r="K234" t="str">
        <f>IF(ISBLANK('5. Employment'!$C$65),"",'5. Employment'!$C$65)</f>
        <v/>
      </c>
      <c r="L234" s="212" t="str">
        <f>IF('5. Employment'!$E$64="Incomplete","",'5. Employment'!$E$64)</f>
        <v/>
      </c>
      <c r="N234" t="str">
        <f>IF(ISBLANK('5. Employment'!$F$64),"",'5. Employment'!$F$64)</f>
        <v/>
      </c>
    </row>
    <row r="235" spans="3:14" x14ac:dyDescent="0.25">
      <c r="C235" s="159" t="s">
        <v>1114</v>
      </c>
      <c r="D235" s="144">
        <f>IF(ISBLANK('5. Employment'!$D$4),"",'5. Employment'!$D$4)</f>
        <v>44743</v>
      </c>
      <c r="E235" s="144">
        <f>IF(ISBLANK('5. Employment'!$D$5),"",'5. Employment'!$D$5)</f>
        <v>45107</v>
      </c>
      <c r="F235" t="s">
        <v>723</v>
      </c>
      <c r="G235" t="s">
        <v>881</v>
      </c>
      <c r="H235" t="str">
        <f>IF(ISBLANK('5. Employment'!$D$66),"",'5. Employment'!$D$66)</f>
        <v/>
      </c>
      <c r="I235" s="154" t="s">
        <v>16</v>
      </c>
      <c r="J235" t="str">
        <f>IF(ISBLANK('5. Employment'!$C$66),"",'5. Employment'!$C$66)</f>
        <v/>
      </c>
      <c r="K235" t="str">
        <f>IF(ISBLANK('5. Employment'!$C$67),"",'5. Employment'!$C$67)</f>
        <v/>
      </c>
      <c r="L235" s="212" t="str">
        <f>IF('5. Employment'!$E$66="Incomplete","",'5. Employment'!$E$66)</f>
        <v/>
      </c>
      <c r="N235" t="str">
        <f>IF(ISBLANK('5. Employment'!$F$66),"",'5. Employment'!$F$66)</f>
        <v/>
      </c>
    </row>
    <row r="236" spans="3:14" x14ac:dyDescent="0.25">
      <c r="C236" s="159" t="s">
        <v>1114</v>
      </c>
      <c r="D236" s="144">
        <f>IF(ISBLANK('5. Employment'!$D$4),"",'5. Employment'!$D$4)</f>
        <v>44743</v>
      </c>
      <c r="E236" s="144">
        <f>IF(ISBLANK('5. Employment'!$D$5),"",'5. Employment'!$D$5)</f>
        <v>45107</v>
      </c>
      <c r="F236" t="s">
        <v>724</v>
      </c>
      <c r="G236" t="s">
        <v>882</v>
      </c>
      <c r="H236" t="str">
        <f>'5. Employment'!$D$72</f>
        <v xml:space="preserve">% of participants who received job-placement services that are employed ___ months after placement </v>
      </c>
      <c r="I236" s="154" t="s">
        <v>16</v>
      </c>
      <c r="J236" t="str">
        <f>IF(ISBLANK('5. Employment'!$C$72),"",'5. Employment'!$C$72)</f>
        <v/>
      </c>
      <c r="K236" t="str">
        <f>IF(ISBLANK('5. Employment'!$C$73),"",'5. Employment'!$C$73)</f>
        <v/>
      </c>
      <c r="L236" s="212" t="str">
        <f>IF('5. Employment'!$E$72="Incomplete","",'5. Employment'!$E$72)</f>
        <v/>
      </c>
      <c r="N236" t="str">
        <f>IF(ISBLANK('5. Employment'!$F$72),"",'5. Employment'!$F$72)</f>
        <v/>
      </c>
    </row>
    <row r="237" spans="3:14" x14ac:dyDescent="0.25">
      <c r="C237" s="159" t="s">
        <v>1114</v>
      </c>
      <c r="D237" s="144">
        <f>IF(ISBLANK('5. Employment'!$D$4),"",'5. Employment'!$D$4)</f>
        <v>44743</v>
      </c>
      <c r="E237" s="144">
        <f>IF(ISBLANK('5. Employment'!$D$5),"",'5. Employment'!$D$5)</f>
        <v>45107</v>
      </c>
      <c r="F237" t="s">
        <v>724</v>
      </c>
      <c r="G237" t="s">
        <v>883</v>
      </c>
      <c r="H237" t="str">
        <f>'5. Employment'!$D$74</f>
        <v xml:space="preserve">% of participants who report getting the social and emotional support they need </v>
      </c>
      <c r="I237" s="154" t="s">
        <v>16</v>
      </c>
      <c r="J237" t="str">
        <f>IF(ISBLANK('5. Employment'!$C$74),"",'5. Employment'!$C$74)</f>
        <v/>
      </c>
      <c r="K237" t="str">
        <f>IF(ISBLANK('5. Employment'!$C$75),"",'5. Employment'!$C$75)</f>
        <v/>
      </c>
      <c r="L237" s="212" t="str">
        <f>IF('5. Employment'!$E$74="Incomplete","",'5. Employment'!$E$74)</f>
        <v/>
      </c>
      <c r="N237" t="str">
        <f>IF(ISBLANK('5. Employment'!$F$74),"",'5. Employment'!$F$74)</f>
        <v/>
      </c>
    </row>
    <row r="238" spans="3:14" x14ac:dyDescent="0.25">
      <c r="C238" s="159" t="s">
        <v>1114</v>
      </c>
      <c r="D238" s="144">
        <f>IF(ISBLANK('5. Employment'!$D$4),"",'5. Employment'!$D$4)</f>
        <v>44743</v>
      </c>
      <c r="E238" s="144">
        <f>IF(ISBLANK('5. Employment'!$D$5),"",'5. Employment'!$D$5)</f>
        <v>45107</v>
      </c>
      <c r="F238" t="s">
        <v>724</v>
      </c>
      <c r="G238" t="s">
        <v>884</v>
      </c>
      <c r="H238" t="str">
        <f>IF(ISBLANK('5. Employment'!$D$76),"",'5. Employment'!$D$76)</f>
        <v/>
      </c>
      <c r="I238" s="154" t="s">
        <v>16</v>
      </c>
      <c r="J238" t="str">
        <f>IF(ISBLANK('5. Employment'!$C$76),"",'5. Employment'!$C$76)</f>
        <v/>
      </c>
      <c r="K238" t="str">
        <f>IF(ISBLANK('5. Employment'!$C$77),"",'5. Employment'!$C$77)</f>
        <v/>
      </c>
      <c r="L238" s="212" t="str">
        <f>IF('5. Employment'!$E$76="Incomplete","",'5. Employment'!$E$76)</f>
        <v/>
      </c>
      <c r="N238" t="str">
        <f>IF(ISBLANK('5. Employment'!$F$76),"",'5. Employment'!$F$76)</f>
        <v/>
      </c>
    </row>
    <row r="239" spans="3:14" x14ac:dyDescent="0.25">
      <c r="C239" s="159" t="s">
        <v>1114</v>
      </c>
      <c r="D239" s="144">
        <f>IF(ISBLANK('5. Employment'!$D$4),"",'5. Employment'!$D$4)</f>
        <v>44743</v>
      </c>
      <c r="E239" s="144">
        <f>IF(ISBLANK('5. Employment'!$D$5),"",'5. Employment'!$D$5)</f>
        <v>45107</v>
      </c>
      <c r="F239" t="s">
        <v>724</v>
      </c>
      <c r="G239" t="s">
        <v>885</v>
      </c>
      <c r="H239" t="str">
        <f>IF(ISBLANK('5. Employment'!$D$78),"",'5. Employment'!$D$78)</f>
        <v/>
      </c>
      <c r="I239" s="154" t="s">
        <v>16</v>
      </c>
      <c r="J239" t="str">
        <f>IF(ISBLANK('5. Employment'!$C$78),"",'5. Employment'!$C$78)</f>
        <v/>
      </c>
      <c r="K239" t="str">
        <f>IF(ISBLANK('5. Employment'!$C$79),"",'5. Employment'!$C$79)</f>
        <v/>
      </c>
      <c r="L239" s="212" t="str">
        <f>IF('5. Employment'!$E$78="Incomplete","",'5. Employment'!$E$78)</f>
        <v/>
      </c>
      <c r="N239" t="str">
        <f>IF(ISBLANK('5. Employment'!$F$78),"",'5. Employment'!$F$78)</f>
        <v/>
      </c>
    </row>
    <row r="240" spans="3:14" x14ac:dyDescent="0.25">
      <c r="C240" s="159" t="s">
        <v>1114</v>
      </c>
      <c r="D240" s="144">
        <f>IF(ISBLANK('5. Employment'!$D$4),"",'5. Employment'!$D$4)</f>
        <v>44743</v>
      </c>
      <c r="E240" s="144">
        <f>IF(ISBLANK('5. Employment'!$D$5),"",'5. Employment'!$D$5)</f>
        <v>45107</v>
      </c>
      <c r="F240" t="s">
        <v>724</v>
      </c>
      <c r="G240" t="s">
        <v>886</v>
      </c>
      <c r="H240" t="str">
        <f>IF(ISBLANK('5. Employment'!$D$80),"",'5. Employment'!$D$80)</f>
        <v/>
      </c>
      <c r="I240" s="154" t="s">
        <v>16</v>
      </c>
      <c r="J240" t="str">
        <f>IF(ISBLANK('5. Employment'!$C$80),"",'5. Employment'!$C$80)</f>
        <v/>
      </c>
      <c r="K240" t="str">
        <f>IF(ISBLANK('5. Employment'!$C$81),"",'5. Employment'!$C$81)</f>
        <v/>
      </c>
      <c r="L240" s="212" t="str">
        <f>IF('5. Employment'!$E$80="Incomplete","",'5. Employment'!$E$80)</f>
        <v/>
      </c>
      <c r="N240" t="str">
        <f>IF(ISBLANK('5. Employment'!$F$80),"",'5. Employment'!$F$80)</f>
        <v/>
      </c>
    </row>
    <row r="241" spans="3:14" x14ac:dyDescent="0.25">
      <c r="C241" s="159" t="s">
        <v>1114</v>
      </c>
      <c r="D241" s="144">
        <f>IF(ISBLANK('5. Employment'!$D$4),"",'5. Employment'!$D$4)</f>
        <v>44743</v>
      </c>
      <c r="E241" s="144">
        <f>IF(ISBLANK('5. Employment'!$D$5),"",'5. Employment'!$D$5)</f>
        <v>45107</v>
      </c>
      <c r="F241" t="s">
        <v>725</v>
      </c>
      <c r="G241" t="s">
        <v>887</v>
      </c>
      <c r="H241" t="str">
        <f>'5. Employment'!$B$86</f>
        <v>Unemployment rate</v>
      </c>
      <c r="I241" s="154" t="s">
        <v>16</v>
      </c>
      <c r="J241" t="str">
        <f>IF('5. Employment'!C86="yes", 1, IF('5. Employment'!C86="no", 0, ""))</f>
        <v/>
      </c>
      <c r="L241" s="212"/>
      <c r="N241" t="str">
        <f>IF(ISBLANK('5. Employment'!$F$86),"",'5. Employment'!$F$86)</f>
        <v/>
      </c>
    </row>
    <row r="242" spans="3:14" x14ac:dyDescent="0.25">
      <c r="C242" s="160" t="s">
        <v>1115</v>
      </c>
      <c r="D242" s="144">
        <f>IF(ISBLANK('6. Early Intervention'!$D$4),"",'6. Early Intervention'!$D$4)</f>
        <v>44743</v>
      </c>
      <c r="E242" s="144">
        <f>IF(ISBLANK('6. Early Intervention'!$D$5),"",'6. Early Intervention'!$D$5)</f>
        <v>45107</v>
      </c>
      <c r="F242" t="s">
        <v>722</v>
      </c>
      <c r="G242" t="s">
        <v>896</v>
      </c>
      <c r="H242" t="str">
        <f>'6. Early Intervention'!$B$10</f>
        <v xml:space="preserve"># of Youth Mental Health First-Aid training programs held </v>
      </c>
      <c r="I242" s="154" t="s">
        <v>16</v>
      </c>
      <c r="J242" t="str">
        <f>IF(ISBLANK('6. Early Intervention'!$C$10),"",'6. Early Intervention'!$C$10)</f>
        <v/>
      </c>
      <c r="L242" s="212"/>
      <c r="M242" t="str">
        <f>IF(ISBLANK('6. Early Intervention'!$D$10),"",'6. Early Intervention'!$D$10)</f>
        <v/>
      </c>
      <c r="N242" t="str">
        <f>IF(ISBLANK('6. Early Intervention'!$E$10),"",'6. Early Intervention'!$E$10)</f>
        <v/>
      </c>
    </row>
    <row r="243" spans="3:14" x14ac:dyDescent="0.25">
      <c r="C243" s="160" t="s">
        <v>1115</v>
      </c>
      <c r="D243" s="144">
        <f>IF(ISBLANK('6. Early Intervention'!$D$4),"",'6. Early Intervention'!$D$4)</f>
        <v>44743</v>
      </c>
      <c r="E243" s="144">
        <f>IF(ISBLANK('6. Early Intervention'!$D$5),"",'6. Early Intervention'!$D$5)</f>
        <v>45107</v>
      </c>
      <c r="F243" t="s">
        <v>722</v>
      </c>
      <c r="G243" t="s">
        <v>894</v>
      </c>
      <c r="H243" t="str">
        <f>'6. Early Intervention'!$B$11</f>
        <v># of unique participants trained in Mental Health First-Aid</v>
      </c>
      <c r="I243" s="154" t="s">
        <v>16</v>
      </c>
      <c r="J243" t="str">
        <f>IF(ISBLANK('6. Early Intervention'!$C$11),"",'6. Early Intervention'!$C$11)</f>
        <v/>
      </c>
      <c r="L243" s="212"/>
      <c r="M243" t="str">
        <f>IF(ISBLANK('6. Early Intervention'!$D$11),"",'6. Early Intervention'!$D$11)</f>
        <v/>
      </c>
      <c r="N243" t="str">
        <f>IF(ISBLANK('6. Early Intervention'!$E$11),"",'6. Early Intervention'!$E$11)</f>
        <v/>
      </c>
    </row>
    <row r="244" spans="3:14" x14ac:dyDescent="0.25">
      <c r="C244" s="160" t="s">
        <v>1115</v>
      </c>
      <c r="D244" s="144">
        <f>IF(ISBLANK('6. Early Intervention'!$D$4),"",'6. Early Intervention'!$D$4)</f>
        <v>44743</v>
      </c>
      <c r="E244" s="144">
        <f>IF(ISBLANK('6. Early Intervention'!$D$5),"",'6. Early Intervention'!$D$5)</f>
        <v>45107</v>
      </c>
      <c r="F244" t="s">
        <v>722</v>
      </c>
      <c r="G244" t="s">
        <v>891</v>
      </c>
      <c r="H244" t="str">
        <f>'6. Early Intervention'!$B$12</f>
        <v># of trainers who provide Youth Mental Health First-aid programs</v>
      </c>
      <c r="I244" s="154" t="s">
        <v>16</v>
      </c>
      <c r="J244" t="str">
        <f>IF(ISBLANK('6. Early Intervention'!$C$12),"",'6. Early Intervention'!$C$12)</f>
        <v/>
      </c>
      <c r="L244" s="212"/>
      <c r="M244" t="str">
        <f>IF(ISBLANK('6. Early Intervention'!$D$12),"",'6. Early Intervention'!$D$12)</f>
        <v/>
      </c>
      <c r="N244" t="str">
        <f>IF(ISBLANK('6. Early Intervention'!$E$12),"",'6. Early Intervention'!$E$12)</f>
        <v/>
      </c>
    </row>
    <row r="245" spans="3:14" x14ac:dyDescent="0.25">
      <c r="C245" s="160" t="s">
        <v>1115</v>
      </c>
      <c r="D245" s="144">
        <f>IF(ISBLANK('6. Early Intervention'!$D$4),"",'6. Early Intervention'!$D$4)</f>
        <v>44743</v>
      </c>
      <c r="E245" s="144">
        <f>IF(ISBLANK('6. Early Intervention'!$D$5),"",'6. Early Intervention'!$D$5)</f>
        <v>45107</v>
      </c>
      <c r="F245" t="s">
        <v>722</v>
      </c>
      <c r="G245" t="s">
        <v>892</v>
      </c>
      <c r="H245" t="str">
        <f>'6. Early Intervention'!$B$14</f>
        <v xml:space="preserve"># of peer-based training programs held </v>
      </c>
      <c r="I245" s="154" t="s">
        <v>16</v>
      </c>
      <c r="J245" t="str">
        <f>IF(ISBLANK('6. Early Intervention'!$C$14),"",'6. Early Intervention'!$C$14)</f>
        <v/>
      </c>
      <c r="L245" s="212"/>
      <c r="M245" t="str">
        <f>IF(ISBLANK('6. Early Intervention'!$D$14),"",'6. Early Intervention'!$D$14)</f>
        <v/>
      </c>
      <c r="N245" t="str">
        <f>IF(ISBLANK('6. Early Intervention'!$E$14),"",'6. Early Intervention'!$E$14)</f>
        <v/>
      </c>
    </row>
    <row r="246" spans="3:14" x14ac:dyDescent="0.25">
      <c r="C246" s="160" t="s">
        <v>1115</v>
      </c>
      <c r="D246" s="144">
        <f>IF(ISBLANK('6. Early Intervention'!$D$4),"",'6. Early Intervention'!$D$4)</f>
        <v>44743</v>
      </c>
      <c r="E246" s="144">
        <f>IF(ISBLANK('6. Early Intervention'!$D$5),"",'6. Early Intervention'!$D$5)</f>
        <v>45107</v>
      </c>
      <c r="F246" t="s">
        <v>722</v>
      </c>
      <c r="G246" t="s">
        <v>893</v>
      </c>
      <c r="H246" t="str">
        <f>'6. Early Intervention'!$B$15</f>
        <v># of unique participants trained in peer-based program</v>
      </c>
      <c r="I246" s="154" t="s">
        <v>16</v>
      </c>
      <c r="J246" t="str">
        <f>IF(ISBLANK('6. Early Intervention'!$C$15),"",'6. Early Intervention'!$C$15)</f>
        <v/>
      </c>
      <c r="L246" s="212"/>
      <c r="M246" t="str">
        <f>IF(ISBLANK('6. Early Intervention'!$D$15),"",'6. Early Intervention'!$D$15)</f>
        <v/>
      </c>
      <c r="N246" t="str">
        <f>IF(ISBLANK('6. Early Intervention'!$E$15),"",'6. Early Intervention'!$E$15)</f>
        <v/>
      </c>
    </row>
    <row r="247" spans="3:14" x14ac:dyDescent="0.25">
      <c r="C247" s="160" t="s">
        <v>1115</v>
      </c>
      <c r="D247" s="144">
        <f>IF(ISBLANK('6. Early Intervention'!$D$4),"",'6. Early Intervention'!$D$4)</f>
        <v>44743</v>
      </c>
      <c r="E247" s="144">
        <f>IF(ISBLANK('6. Early Intervention'!$D$5),"",'6. Early Intervention'!$D$5)</f>
        <v>45107</v>
      </c>
      <c r="F247" t="s">
        <v>722</v>
      </c>
      <c r="G247" t="s">
        <v>895</v>
      </c>
      <c r="H247" t="str">
        <f>'6. Early Intervention'!$B$16</f>
        <v># of trainers who provide peer-based programs</v>
      </c>
      <c r="I247" s="154" t="s">
        <v>16</v>
      </c>
      <c r="J247" t="str">
        <f>IF(ISBLANK('6. Early Intervention'!$C$16),"",'6. Early Intervention'!$C$16)</f>
        <v/>
      </c>
      <c r="L247" s="212"/>
      <c r="M247" t="str">
        <f>IF(ISBLANK('6. Early Intervention'!$D$16),"",'6. Early Intervention'!$D$16)</f>
        <v/>
      </c>
      <c r="N247" t="str">
        <f>IF(ISBLANK('6. Early Intervention'!$E$16),"",'6. Early Intervention'!$E$16)</f>
        <v/>
      </c>
    </row>
    <row r="248" spans="3:14" x14ac:dyDescent="0.25">
      <c r="C248" s="160" t="s">
        <v>1115</v>
      </c>
      <c r="D248" s="144">
        <f>IF(ISBLANK('6. Early Intervention'!$D$4),"",'6. Early Intervention'!$D$4)</f>
        <v>44743</v>
      </c>
      <c r="E248" s="144">
        <f>IF(ISBLANK('6. Early Intervention'!$D$5),"",'6. Early Intervention'!$D$5)</f>
        <v>45107</v>
      </c>
      <c r="F248" t="s">
        <v>722</v>
      </c>
      <c r="G248" t="s">
        <v>897</v>
      </c>
      <c r="H248" t="str">
        <f>'6. Early Intervention'!$B$18</f>
        <v xml:space="preserve"># of other early intervention training programs held </v>
      </c>
      <c r="I248" s="154" t="s">
        <v>16</v>
      </c>
      <c r="J248" t="str">
        <f>IF(ISBLANK('6. Early Intervention'!$C$18),"",'6. Early Intervention'!$C$18)</f>
        <v/>
      </c>
      <c r="L248" s="212"/>
      <c r="M248" t="str">
        <f>IF(ISBLANK('6. Early Intervention'!$D$18),"",'6. Early Intervention'!$D$18)</f>
        <v/>
      </c>
      <c r="N248" t="str">
        <f>IF(ISBLANK('6. Early Intervention'!$E$18),"",'6. Early Intervention'!$E$18)</f>
        <v/>
      </c>
    </row>
    <row r="249" spans="3:14" x14ac:dyDescent="0.25">
      <c r="C249" s="160" t="s">
        <v>1115</v>
      </c>
      <c r="D249" s="144">
        <f>IF(ISBLANK('6. Early Intervention'!$D$4),"",'6. Early Intervention'!$D$4)</f>
        <v>44743</v>
      </c>
      <c r="E249" s="144">
        <f>IF(ISBLANK('6. Early Intervention'!$D$5),"",'6. Early Intervention'!$D$5)</f>
        <v>45107</v>
      </c>
      <c r="F249" t="s">
        <v>722</v>
      </c>
      <c r="G249" t="s">
        <v>898</v>
      </c>
      <c r="H249" t="str">
        <f>'6. Early Intervention'!$B$19</f>
        <v># of unique participants trained in other early intervention programs</v>
      </c>
      <c r="I249" s="154" t="s">
        <v>16</v>
      </c>
      <c r="J249" t="str">
        <f>IF(ISBLANK('6. Early Intervention'!$C$19),"",'6. Early Intervention'!$C$19)</f>
        <v/>
      </c>
      <c r="L249" s="212"/>
      <c r="M249" t="str">
        <f>IF(ISBLANK('6. Early Intervention'!$D$19),"",'6. Early Intervention'!$D$19)</f>
        <v/>
      </c>
      <c r="N249" t="str">
        <f>IF(ISBLANK('6. Early Intervention'!$E$19),"",'6. Early Intervention'!$E$19)</f>
        <v/>
      </c>
    </row>
    <row r="250" spans="3:14" x14ac:dyDescent="0.25">
      <c r="C250" s="160" t="s">
        <v>1115</v>
      </c>
      <c r="D250" s="144">
        <f>IF(ISBLANK('6. Early Intervention'!$D$4),"",'6. Early Intervention'!$D$4)</f>
        <v>44743</v>
      </c>
      <c r="E250" s="144">
        <f>IF(ISBLANK('6. Early Intervention'!$D$5),"",'6. Early Intervention'!$D$5)</f>
        <v>45107</v>
      </c>
      <c r="F250" t="s">
        <v>722</v>
      </c>
      <c r="G250" t="s">
        <v>899</v>
      </c>
      <c r="H250" t="str">
        <f>'6. Early Intervention'!$B$20</f>
        <v># of trainers who provide other early intervention programs</v>
      </c>
      <c r="I250" s="154" t="s">
        <v>16</v>
      </c>
      <c r="J250" t="str">
        <f>IF(ISBLANK('6. Early Intervention'!$C$20),"",'6. Early Intervention'!$C$20)</f>
        <v/>
      </c>
      <c r="L250" s="212"/>
      <c r="M250" t="str">
        <f>IF(ISBLANK('6. Early Intervention'!$D$20),"",'6. Early Intervention'!$D$20)</f>
        <v/>
      </c>
      <c r="N250" t="str">
        <f>IF(ISBLANK('6. Early Intervention'!$E$20),"",'6. Early Intervention'!$E$20)</f>
        <v/>
      </c>
    </row>
    <row r="251" spans="3:14" x14ac:dyDescent="0.25">
      <c r="C251" s="160" t="s">
        <v>1115</v>
      </c>
      <c r="D251" s="144">
        <f>IF(ISBLANK('6. Early Intervention'!$D$4),"",'6. Early Intervention'!$D$4)</f>
        <v>44743</v>
      </c>
      <c r="E251" s="144">
        <f>IF(ISBLANK('6. Early Intervention'!$D$5),"",'6. Early Intervention'!$D$5)</f>
        <v>45107</v>
      </c>
      <c r="F251" t="s">
        <v>722</v>
      </c>
      <c r="G251" t="s">
        <v>900</v>
      </c>
      <c r="H251" t="str">
        <f>IF(ISBLANK('6. Early Intervention'!$B$21),"",'6. Early Intervention'!$B$21)</f>
        <v/>
      </c>
      <c r="I251" s="154" t="s">
        <v>16</v>
      </c>
      <c r="J251" t="str">
        <f>IF(ISBLANK('6. Early Intervention'!$C$21),"",'6. Early Intervention'!$C$21)</f>
        <v/>
      </c>
      <c r="L251" s="212"/>
      <c r="M251" t="str">
        <f>IF(ISBLANK('6. Early Intervention'!$D$21),"",'6. Early Intervention'!$D$21)</f>
        <v/>
      </c>
      <c r="N251" t="str">
        <f>IF(ISBLANK('6. Early Intervention'!$E$21),"",'6. Early Intervention'!$E$21)</f>
        <v/>
      </c>
    </row>
    <row r="252" spans="3:14" x14ac:dyDescent="0.25">
      <c r="C252" s="160" t="s">
        <v>1115</v>
      </c>
      <c r="D252" s="144">
        <f>IF(ISBLANK('6. Early Intervention'!$D$4),"",'6. Early Intervention'!$D$4)</f>
        <v>44743</v>
      </c>
      <c r="E252" s="144">
        <f>IF(ISBLANK('6. Early Intervention'!$D$5),"",'6. Early Intervention'!$D$5)</f>
        <v>45107</v>
      </c>
      <c r="F252" t="s">
        <v>722</v>
      </c>
      <c r="G252" t="s">
        <v>901</v>
      </c>
      <c r="H252" t="str">
        <f>IF(ISBLANK('6. Early Intervention'!$B$22),"",'6. Early Intervention'!$B$22)</f>
        <v/>
      </c>
      <c r="I252" s="154" t="s">
        <v>16</v>
      </c>
      <c r="J252" t="str">
        <f>IF(ISBLANK('6. Early Intervention'!$C$22),"",'6. Early Intervention'!$C$22)</f>
        <v/>
      </c>
      <c r="L252" s="212"/>
      <c r="M252" t="str">
        <f>IF(ISBLANK('6. Early Intervention'!$D$22),"",'6. Early Intervention'!$D$22)</f>
        <v/>
      </c>
      <c r="N252" t="str">
        <f>IF(ISBLANK('6. Early Intervention'!$E$22),"",'6. Early Intervention'!$E$22)</f>
        <v/>
      </c>
    </row>
    <row r="253" spans="3:14" x14ac:dyDescent="0.25">
      <c r="C253" s="160" t="s">
        <v>1115</v>
      </c>
      <c r="D253" s="144">
        <f>IF(ISBLANK('6. Early Intervention'!$D$4),"",'6. Early Intervention'!$D$4)</f>
        <v>44743</v>
      </c>
      <c r="E253" s="144">
        <f>IF(ISBLANK('6. Early Intervention'!$D$5),"",'6. Early Intervention'!$D$5)</f>
        <v>45107</v>
      </c>
      <c r="F253" t="s">
        <v>722</v>
      </c>
      <c r="G253" t="s">
        <v>902</v>
      </c>
      <c r="H253" t="str">
        <f>IF(ISBLANK('6. Early Intervention'!$B$23),"",'6. Early Intervention'!$B$23)</f>
        <v/>
      </c>
      <c r="I253" s="154" t="s">
        <v>16</v>
      </c>
      <c r="J253" t="str">
        <f>IF(ISBLANK('6. Early Intervention'!$C$23),"",'6. Early Intervention'!$C$23)</f>
        <v/>
      </c>
      <c r="L253" s="212"/>
      <c r="M253" t="str">
        <f>IF(ISBLANK('6. Early Intervention'!$D$23),"",'6. Early Intervention'!$D$23)</f>
        <v/>
      </c>
      <c r="N253" t="str">
        <f>IF(ISBLANK('6. Early Intervention'!$E$23),"",'6. Early Intervention'!$E$23)</f>
        <v/>
      </c>
    </row>
    <row r="254" spans="3:14" x14ac:dyDescent="0.25">
      <c r="C254" s="160" t="s">
        <v>1115</v>
      </c>
      <c r="D254" s="144">
        <f>IF(ISBLANK('6. Early Intervention'!$D$4),"",'6. Early Intervention'!$D$4)</f>
        <v>44743</v>
      </c>
      <c r="E254" s="144">
        <f>IF(ISBLANK('6. Early Intervention'!$D$5),"",'6. Early Intervention'!$D$5)</f>
        <v>45107</v>
      </c>
      <c r="F254" t="s">
        <v>722</v>
      </c>
      <c r="G254" t="s">
        <v>903</v>
      </c>
      <c r="H254" t="str">
        <f>'6. Early Intervention'!$B$27</f>
        <v># of unique participants trained</v>
      </c>
      <c r="I254" s="154" t="s">
        <v>16</v>
      </c>
      <c r="J254" t="str">
        <f>IF(ISBLANK('6. Early Intervention'!$C$27),"",'6. Early Intervention'!$C$27)</f>
        <v/>
      </c>
      <c r="L254" s="212"/>
      <c r="N254" t="str">
        <f>IF(ISBLANK('6. Early Intervention'!$D$27),"",'6. Early Intervention'!$D$27)</f>
        <v xml:space="preserve"> </v>
      </c>
    </row>
    <row r="255" spans="3:14" x14ac:dyDescent="0.25">
      <c r="C255" s="160" t="s">
        <v>1115</v>
      </c>
      <c r="D255" s="144">
        <f>IF(ISBLANK('6. Early Intervention'!$D$4),"",'6. Early Intervention'!$D$4)</f>
        <v>44743</v>
      </c>
      <c r="E255" s="144">
        <f>IF(ISBLANK('6. Early Intervention'!$D$5),"",'6. Early Intervention'!$D$5)</f>
        <v>45107</v>
      </c>
      <c r="F255" t="s">
        <v>722</v>
      </c>
      <c r="G255" t="s">
        <v>903</v>
      </c>
      <c r="H255" t="str">
        <f>'6. Early Intervention'!$B$27</f>
        <v># of unique participants trained</v>
      </c>
      <c r="I255" s="154" t="s">
        <v>37</v>
      </c>
      <c r="J255" t="str">
        <f>IF(ISBLANK('6. Early Intervention'!$C$29),"",'6. Early Intervention'!$C$29)</f>
        <v/>
      </c>
      <c r="L255" s="212"/>
      <c r="N255" t="str">
        <f>IF(ISBLANK('6. Early Intervention'!$D$29),"",'6. Early Intervention'!$D$29)</f>
        <v/>
      </c>
    </row>
    <row r="256" spans="3:14" x14ac:dyDescent="0.25">
      <c r="C256" s="160" t="s">
        <v>1115</v>
      </c>
      <c r="D256" s="144">
        <f>IF(ISBLANK('6. Early Intervention'!$D$4),"",'6. Early Intervention'!$D$4)</f>
        <v>44743</v>
      </c>
      <c r="E256" s="144">
        <f>IF(ISBLANK('6. Early Intervention'!$D$5),"",'6. Early Intervention'!$D$5)</f>
        <v>45107</v>
      </c>
      <c r="F256" t="s">
        <v>722</v>
      </c>
      <c r="G256" t="s">
        <v>903</v>
      </c>
      <c r="H256" t="str">
        <f>'6. Early Intervention'!$B$27</f>
        <v># of unique participants trained</v>
      </c>
      <c r="I256" s="154" t="s">
        <v>38</v>
      </c>
      <c r="J256" t="str">
        <f>IF(ISBLANK('6. Early Intervention'!$C$30),"",'6. Early Intervention'!$C$30)</f>
        <v/>
      </c>
      <c r="L256" s="212"/>
      <c r="N256" t="str">
        <f>IF(ISBLANK('6. Early Intervention'!$D$30),"",'6. Early Intervention'!$D$30)</f>
        <v/>
      </c>
    </row>
    <row r="257" spans="3:14" x14ac:dyDescent="0.25">
      <c r="C257" s="160" t="s">
        <v>1115</v>
      </c>
      <c r="D257" s="144">
        <f>IF(ISBLANK('6. Early Intervention'!$D$4),"",'6. Early Intervention'!$D$4)</f>
        <v>44743</v>
      </c>
      <c r="E257" s="144">
        <f>IF(ISBLANK('6. Early Intervention'!$D$5),"",'6. Early Intervention'!$D$5)</f>
        <v>45107</v>
      </c>
      <c r="F257" t="s">
        <v>722</v>
      </c>
      <c r="G257" t="s">
        <v>903</v>
      </c>
      <c r="H257" t="str">
        <f>'6. Early Intervention'!$B$27</f>
        <v># of unique participants trained</v>
      </c>
      <c r="I257" s="154" t="s">
        <v>39</v>
      </c>
      <c r="J257" t="str">
        <f>IF(ISBLANK('6. Early Intervention'!$C$31),"",'6. Early Intervention'!$C$31)</f>
        <v/>
      </c>
      <c r="L257" s="212"/>
      <c r="N257" t="str">
        <f>IF(ISBLANK('6. Early Intervention'!$D$31),"",'6. Early Intervention'!$D$31)</f>
        <v/>
      </c>
    </row>
    <row r="258" spans="3:14" x14ac:dyDescent="0.25">
      <c r="C258" s="160" t="s">
        <v>1115</v>
      </c>
      <c r="D258" s="144">
        <f>IF(ISBLANK('6. Early Intervention'!$D$4),"",'6. Early Intervention'!$D$4)</f>
        <v>44743</v>
      </c>
      <c r="E258" s="144">
        <f>IF(ISBLANK('6. Early Intervention'!$D$5),"",'6. Early Intervention'!$D$5)</f>
        <v>45107</v>
      </c>
      <c r="F258" t="s">
        <v>722</v>
      </c>
      <c r="G258" t="s">
        <v>903</v>
      </c>
      <c r="H258" t="str">
        <f>'6. Early Intervention'!$B$27</f>
        <v># of unique participants trained</v>
      </c>
      <c r="I258" s="154" t="s">
        <v>40</v>
      </c>
      <c r="J258" t="str">
        <f>IF(ISBLANK('6. Early Intervention'!$C$32),"",'6. Early Intervention'!$C$32)</f>
        <v/>
      </c>
      <c r="L258" s="212"/>
      <c r="N258" t="str">
        <f>IF(ISBLANK('6. Early Intervention'!$D$32),"",'6. Early Intervention'!$D$32)</f>
        <v/>
      </c>
    </row>
    <row r="259" spans="3:14" x14ac:dyDescent="0.25">
      <c r="C259" s="160" t="s">
        <v>1115</v>
      </c>
      <c r="D259" s="144">
        <f>IF(ISBLANK('6. Early Intervention'!$D$4),"",'6. Early Intervention'!$D$4)</f>
        <v>44743</v>
      </c>
      <c r="E259" s="144">
        <f>IF(ISBLANK('6. Early Intervention'!$D$5),"",'6. Early Intervention'!$D$5)</f>
        <v>45107</v>
      </c>
      <c r="F259" t="s">
        <v>722</v>
      </c>
      <c r="G259" t="s">
        <v>903</v>
      </c>
      <c r="H259" t="str">
        <f>'6. Early Intervention'!$B$27</f>
        <v># of unique participants trained</v>
      </c>
      <c r="I259" s="154" t="s">
        <v>41</v>
      </c>
      <c r="J259" t="str">
        <f>IF(ISBLANK('6. Early Intervention'!$C$33),"",'6. Early Intervention'!$C$33)</f>
        <v/>
      </c>
      <c r="L259" s="212"/>
      <c r="N259" t="str">
        <f>IF(ISBLANK('6. Early Intervention'!$D$33),"",'6. Early Intervention'!$D$33)</f>
        <v/>
      </c>
    </row>
    <row r="260" spans="3:14" x14ac:dyDescent="0.25">
      <c r="C260" s="160" t="s">
        <v>1115</v>
      </c>
      <c r="D260" s="144">
        <f>IF(ISBLANK('6. Early Intervention'!$D$4),"",'6. Early Intervention'!$D$4)</f>
        <v>44743</v>
      </c>
      <c r="E260" s="144">
        <f>IF(ISBLANK('6. Early Intervention'!$D$5),"",'6. Early Intervention'!$D$5)</f>
        <v>45107</v>
      </c>
      <c r="F260" t="s">
        <v>722</v>
      </c>
      <c r="G260" t="s">
        <v>903</v>
      </c>
      <c r="H260" t="str">
        <f>'6. Early Intervention'!$B$27</f>
        <v># of unique participants trained</v>
      </c>
      <c r="I260" s="154" t="s">
        <v>42</v>
      </c>
      <c r="J260" t="str">
        <f>IF(ISBLANK('6. Early Intervention'!$C$34),"",'6. Early Intervention'!$C$34)</f>
        <v/>
      </c>
      <c r="L260" s="212"/>
      <c r="N260" t="str">
        <f>IF(ISBLANK('6. Early Intervention'!$D$34),"",'6. Early Intervention'!$D$34)</f>
        <v/>
      </c>
    </row>
    <row r="261" spans="3:14" x14ac:dyDescent="0.25">
      <c r="C261" s="160" t="s">
        <v>1115</v>
      </c>
      <c r="D261" s="144">
        <f>IF(ISBLANK('6. Early Intervention'!$D$4),"",'6. Early Intervention'!$D$4)</f>
        <v>44743</v>
      </c>
      <c r="E261" s="144">
        <f>IF(ISBLANK('6. Early Intervention'!$D$5),"",'6. Early Intervention'!$D$5)</f>
        <v>45107</v>
      </c>
      <c r="F261" t="s">
        <v>722</v>
      </c>
      <c r="G261" t="s">
        <v>903</v>
      </c>
      <c r="H261" t="str">
        <f>'6. Early Intervention'!$B$27</f>
        <v># of unique participants trained</v>
      </c>
      <c r="I261" s="154" t="s">
        <v>43</v>
      </c>
      <c r="J261" t="str">
        <f>IF(ISBLANK('6. Early Intervention'!$C$35),"",'6. Early Intervention'!$C$35)</f>
        <v/>
      </c>
      <c r="L261" s="212"/>
      <c r="N261" t="str">
        <f>IF(ISBLANK('6. Early Intervention'!$D$35),"",'6. Early Intervention'!$D$35)</f>
        <v/>
      </c>
    </row>
    <row r="262" spans="3:14" x14ac:dyDescent="0.25">
      <c r="C262" s="160" t="s">
        <v>1115</v>
      </c>
      <c r="D262" s="144">
        <f>IF(ISBLANK('6. Early Intervention'!$D$4),"",'6. Early Intervention'!$D$4)</f>
        <v>44743</v>
      </c>
      <c r="E262" s="144">
        <f>IF(ISBLANK('6. Early Intervention'!$D$5),"",'6. Early Intervention'!$D$5)</f>
        <v>45107</v>
      </c>
      <c r="F262" t="s">
        <v>722</v>
      </c>
      <c r="G262" t="s">
        <v>903</v>
      </c>
      <c r="H262" t="str">
        <f>'6. Early Intervention'!$B$27</f>
        <v># of unique participants trained</v>
      </c>
      <c r="I262" s="154" t="s">
        <v>44</v>
      </c>
      <c r="J262" t="str">
        <f>IF(ISBLANK('6. Early Intervention'!$C$36),"",'6. Early Intervention'!$C$36)</f>
        <v/>
      </c>
      <c r="L262" s="212"/>
      <c r="N262" t="str">
        <f>IF(ISBLANK('6. Early Intervention'!$D$36),"",'6. Early Intervention'!$D$36)</f>
        <v/>
      </c>
    </row>
    <row r="263" spans="3:14" x14ac:dyDescent="0.25">
      <c r="C263" s="160" t="s">
        <v>1115</v>
      </c>
      <c r="D263" s="144">
        <f>IF(ISBLANK('6. Early Intervention'!$D$4),"",'6. Early Intervention'!$D$4)</f>
        <v>44743</v>
      </c>
      <c r="E263" s="144">
        <f>IF(ISBLANK('6. Early Intervention'!$D$5),"",'6. Early Intervention'!$D$5)</f>
        <v>45107</v>
      </c>
      <c r="F263" t="s">
        <v>723</v>
      </c>
      <c r="G263" t="s">
        <v>904</v>
      </c>
      <c r="H263" t="str">
        <f>'6. Early Intervention'!D$44</f>
        <v>% of participants who are satisfied w/ training</v>
      </c>
      <c r="I263" s="154" t="s">
        <v>16</v>
      </c>
      <c r="J263" t="str">
        <f>IF(ISBLANK('6. Early Intervention'!$C$44),"",'6. Early Intervention'!$C$44)</f>
        <v/>
      </c>
      <c r="K263" t="str">
        <f>IF(ISBLANK('6. Early Intervention'!$C$45),"",'6. Early Intervention'!$C$45)</f>
        <v/>
      </c>
      <c r="L263" s="212" t="str">
        <f>IF('6. Early Intervention'!$E$44="Incomplete","",'6. Early Intervention'!$E$44)</f>
        <v/>
      </c>
      <c r="N263" s="104" t="str">
        <f>IF(ISBLANK('6. Early Intervention'!$F$44),"",'6. Early Intervention'!$F$44)</f>
        <v/>
      </c>
    </row>
    <row r="264" spans="3:14" x14ac:dyDescent="0.25">
      <c r="C264" s="160" t="s">
        <v>1115</v>
      </c>
      <c r="D264" s="144">
        <f>IF(ISBLANK('6. Early Intervention'!$D$4),"",'6. Early Intervention'!$D$4)</f>
        <v>44743</v>
      </c>
      <c r="E264" s="144">
        <f>IF(ISBLANK('6. Early Intervention'!$D$5),"",'6. Early Intervention'!$D$5)</f>
        <v>45107</v>
      </c>
      <c r="F264" t="s">
        <v>723</v>
      </c>
      <c r="G264" t="s">
        <v>906</v>
      </c>
      <c r="H264" t="str">
        <f>'6. Early Intervention'!$D$46</f>
        <v xml:space="preserve">% of participants who feel more confident in supporting children and adolescents who may be struggling </v>
      </c>
      <c r="I264" s="154" t="s">
        <v>16</v>
      </c>
      <c r="J264" t="str">
        <f>IF(ISBLANK('6. Early Intervention'!$C$46),"",'6. Early Intervention'!$C$46)</f>
        <v/>
      </c>
      <c r="K264" t="str">
        <f>IF(ISBLANK('6. Early Intervention'!$C$47),"",'6. Early Intervention'!$C$47)</f>
        <v/>
      </c>
      <c r="L264" s="212" t="str">
        <f>IF('6. Early Intervention'!$E$46="Incomplete","",'6. Early Intervention'!$E$46)</f>
        <v/>
      </c>
      <c r="N264" s="104" t="str">
        <f>IF(ISBLANK('6. Early Intervention'!$F$46),"",'6. Early Intervention'!$F$46)</f>
        <v/>
      </c>
    </row>
    <row r="265" spans="3:14" x14ac:dyDescent="0.25">
      <c r="C265" s="160" t="s">
        <v>1115</v>
      </c>
      <c r="D265" s="144">
        <f>IF(ISBLANK('6. Early Intervention'!$D$4),"",'6. Early Intervention'!$D$4)</f>
        <v>44743</v>
      </c>
      <c r="E265" s="144">
        <f>IF(ISBLANK('6. Early Intervention'!$D$5),"",'6. Early Intervention'!$D$5)</f>
        <v>45107</v>
      </c>
      <c r="F265" t="s">
        <v>723</v>
      </c>
      <c r="G265" t="s">
        <v>905</v>
      </c>
      <c r="H265" t="str">
        <f>'6. Early Intervention'!$D$48</f>
        <v>% of participants who improved skills in supporting children and adolescents who may be struggling</v>
      </c>
      <c r="I265" s="154" t="s">
        <v>16</v>
      </c>
      <c r="J265" t="str">
        <f>IF(ISBLANK('6. Early Intervention'!$C$48),"",'6. Early Intervention'!$C$48)</f>
        <v/>
      </c>
      <c r="K265" t="str">
        <f>IF(ISBLANK('6. Early Intervention'!$C$49),"",'6. Early Intervention'!$C$49)</f>
        <v/>
      </c>
      <c r="L265" s="212" t="str">
        <f>IF('6. Early Intervention'!$E$48="Incomplete","",'6. Early Intervention'!$E$48)</f>
        <v/>
      </c>
      <c r="N265" s="104" t="str">
        <f>IF(ISBLANK('6. Early Intervention'!$F$48),"",'6. Early Intervention'!$F$48)</f>
        <v/>
      </c>
    </row>
    <row r="266" spans="3:14" x14ac:dyDescent="0.25">
      <c r="C266" s="160" t="s">
        <v>1115</v>
      </c>
      <c r="D266" s="144">
        <f>IF(ISBLANK('6. Early Intervention'!$D$4),"",'6. Early Intervention'!$D$4)</f>
        <v>44743</v>
      </c>
      <c r="E266" s="144">
        <f>IF(ISBLANK('6. Early Intervention'!$D$5),"",'6. Early Intervention'!$D$5)</f>
        <v>45107</v>
      </c>
      <c r="F266" t="s">
        <v>723</v>
      </c>
      <c r="G266" t="s">
        <v>907</v>
      </c>
      <c r="H266" t="str">
        <f>'6. Early Intervention'!$D$50</f>
        <v>% of participants who improved knowledge in supporting children and adolescents who may be struggling</v>
      </c>
      <c r="I266" s="154" t="s">
        <v>16</v>
      </c>
      <c r="J266" t="str">
        <f>IF(ISBLANK('6. Early Intervention'!$C$50),"",'6. Early Intervention'!$C$50)</f>
        <v/>
      </c>
      <c r="K266" t="str">
        <f>IF(ISBLANK('6. Early Intervention'!$C$51),"",'6. Early Intervention'!$C$51)</f>
        <v/>
      </c>
      <c r="L266" s="212" t="str">
        <f>IF('6. Early Intervention'!$E$50="Incomplete","",'6. Early Intervention'!$E$50)</f>
        <v/>
      </c>
      <c r="N266" s="104" t="str">
        <f>IF(ISBLANK('6. Early Intervention'!$F$50),"",'6. Early Intervention'!$F$50)</f>
        <v/>
      </c>
    </row>
    <row r="267" spans="3:14" x14ac:dyDescent="0.25">
      <c r="C267" s="160" t="s">
        <v>1115</v>
      </c>
      <c r="D267" s="144">
        <f>IF(ISBLANK('6. Early Intervention'!$D$4),"",'6. Early Intervention'!$D$4)</f>
        <v>44743</v>
      </c>
      <c r="E267" s="144">
        <f>IF(ISBLANK('6. Early Intervention'!$D$5),"",'6. Early Intervention'!$D$5)</f>
        <v>45107</v>
      </c>
      <c r="F267" t="s">
        <v>723</v>
      </c>
      <c r="G267" t="s">
        <v>908</v>
      </c>
      <c r="H267" t="str">
        <f>IF(ISBLANK('6. Early Intervention'!$D$52),"",'6. Early Intervention'!$D$52)</f>
        <v/>
      </c>
      <c r="I267" s="154" t="s">
        <v>16</v>
      </c>
      <c r="J267" t="str">
        <f>IF(ISBLANK('6. Early Intervention'!$C$52),"",'6. Early Intervention'!$C$52)</f>
        <v/>
      </c>
      <c r="K267" t="str">
        <f>IF(ISBLANK('6. Early Intervention'!$C$53),"",'6. Early Intervention'!$C$53)</f>
        <v/>
      </c>
      <c r="L267" s="212" t="str">
        <f>IF('6. Early Intervention'!$E$52="Incomplete","",'6. Early Intervention'!$E$52)</f>
        <v/>
      </c>
      <c r="N267" s="104" t="str">
        <f>IF(ISBLANK('6. Early Intervention'!$F$52),"",'6. Early Intervention'!$F$52)</f>
        <v/>
      </c>
    </row>
    <row r="268" spans="3:14" x14ac:dyDescent="0.25">
      <c r="C268" s="160" t="s">
        <v>1115</v>
      </c>
      <c r="D268" s="144">
        <f>IF(ISBLANK('6. Early Intervention'!$D$4),"",'6. Early Intervention'!$D$4)</f>
        <v>44743</v>
      </c>
      <c r="E268" s="144">
        <f>IF(ISBLANK('6. Early Intervention'!$D$5),"",'6. Early Intervention'!$D$5)</f>
        <v>45107</v>
      </c>
      <c r="F268" t="s">
        <v>723</v>
      </c>
      <c r="G268" t="s">
        <v>909</v>
      </c>
      <c r="H268" t="str">
        <f>IF(ISBLANK('6. Early Intervention'!$D$54),"",'6. Early Intervention'!$D$54)</f>
        <v/>
      </c>
      <c r="I268" s="154" t="s">
        <v>16</v>
      </c>
      <c r="J268" t="str">
        <f>IF(ISBLANK('6. Early Intervention'!$C$54),"",'6. Early Intervention'!$C$54)</f>
        <v/>
      </c>
      <c r="K268" t="str">
        <f>IF(ISBLANK('6. Early Intervention'!$C$55),"",'6. Early Intervention'!$C$55)</f>
        <v/>
      </c>
      <c r="L268" s="212" t="str">
        <f>IF('6. Early Intervention'!$E$54="Incomplete","",'6. Early Intervention'!$E$54)</f>
        <v/>
      </c>
      <c r="N268" s="104" t="str">
        <f>IF(ISBLANK('6. Early Intervention'!$F$54),"",'6. Early Intervention'!$F$54)</f>
        <v/>
      </c>
    </row>
    <row r="269" spans="3:14" x14ac:dyDescent="0.25">
      <c r="C269" s="160" t="s">
        <v>1115</v>
      </c>
      <c r="D269" s="144">
        <f>IF(ISBLANK('6. Early Intervention'!$D$4),"",'6. Early Intervention'!$D$4)</f>
        <v>44743</v>
      </c>
      <c r="E269" s="144">
        <f>IF(ISBLANK('6. Early Intervention'!$D$5),"",'6. Early Intervention'!$D$5)</f>
        <v>45107</v>
      </c>
      <c r="F269" t="s">
        <v>723</v>
      </c>
      <c r="G269" t="s">
        <v>910</v>
      </c>
      <c r="H269" t="str">
        <f>IF(ISBLANK('6. Early Intervention'!$D$56),"",'6. Early Intervention'!$D$56)</f>
        <v/>
      </c>
      <c r="I269" s="154" t="s">
        <v>16</v>
      </c>
      <c r="J269" t="str">
        <f>IF(ISBLANK('6. Early Intervention'!$C$56),"",'6. Early Intervention'!$C$56)</f>
        <v/>
      </c>
      <c r="K269" t="str">
        <f>IF(ISBLANK('6. Early Intervention'!$C$57),"",'6. Early Intervention'!$C$57)</f>
        <v/>
      </c>
      <c r="L269" s="212" t="str">
        <f>IF('6. Early Intervention'!$E$56="Incomplete","",'6. Early Intervention'!$E$56)</f>
        <v/>
      </c>
      <c r="N269" s="104" t="str">
        <f>IF(ISBLANK('6. Early Intervention'!$F$56),"",'6. Early Intervention'!$F$56)</f>
        <v/>
      </c>
    </row>
    <row r="270" spans="3:14" x14ac:dyDescent="0.25">
      <c r="C270" s="160" t="s">
        <v>1115</v>
      </c>
      <c r="D270" s="144">
        <f>IF(ISBLANK('6. Early Intervention'!$D$4),"",'6. Early Intervention'!$D$4)</f>
        <v>44743</v>
      </c>
      <c r="E270" s="144">
        <f>IF(ISBLANK('6. Early Intervention'!$D$5),"",'6. Early Intervention'!$D$5)</f>
        <v>45107</v>
      </c>
      <c r="F270" t="s">
        <v>724</v>
      </c>
      <c r="G270" t="s">
        <v>916</v>
      </c>
      <c r="H270" t="str">
        <f>'6. Early Intervention'!$D$62</f>
        <v xml:space="preserve">% of participants who report using skills/knowledge gained in training </v>
      </c>
      <c r="I270" s="154" t="s">
        <v>16</v>
      </c>
      <c r="J270" t="str">
        <f>IF(ISBLANK('6. Early Intervention'!$C$62),"",'6. Early Intervention'!$C$62)</f>
        <v/>
      </c>
      <c r="K270" t="str">
        <f>IF(ISBLANK('6. Early Intervention'!$C$63),"",'6. Early Intervention'!$C$63)</f>
        <v/>
      </c>
      <c r="L270" s="212" t="str">
        <f>IF('6. Early Intervention'!$E$62="Incomplete","",'6. Early Intervention'!$E$62)</f>
        <v/>
      </c>
      <c r="N270" t="str">
        <f>IF(ISBLANK('6. Early Intervention'!$F$62),"",'6. Early Intervention'!$F$62)</f>
        <v/>
      </c>
    </row>
    <row r="271" spans="3:14" x14ac:dyDescent="0.25">
      <c r="C271" s="160" t="s">
        <v>1115</v>
      </c>
      <c r="D271" s="144">
        <f>IF(ISBLANK('6. Early Intervention'!$D$4),"",'6. Early Intervention'!$D$4)</f>
        <v>44743</v>
      </c>
      <c r="E271" s="144">
        <f>IF(ISBLANK('6. Early Intervention'!$D$5),"",'6. Early Intervention'!$D$5)</f>
        <v>45107</v>
      </c>
      <c r="F271" t="s">
        <v>724</v>
      </c>
      <c r="G271" t="s">
        <v>911</v>
      </c>
      <c r="H271" t="str">
        <f>'6. Early Intervention'!$D$64</f>
        <v xml:space="preserve">% of participants who report getting the social and emotional support they need </v>
      </c>
      <c r="I271" s="154" t="s">
        <v>16</v>
      </c>
      <c r="J271" t="str">
        <f>IF(ISBLANK('6. Early Intervention'!$C$64),"",'6. Early Intervention'!$C$64)</f>
        <v/>
      </c>
      <c r="K271" t="str">
        <f>IF(ISBLANK('6. Early Intervention'!$C$65),"",'6. Early Intervention'!$C$65)</f>
        <v/>
      </c>
      <c r="L271" s="212" t="str">
        <f>IF('6. Early Intervention'!$E$64="Incomplete","",'6. Early Intervention'!$E$64)</f>
        <v/>
      </c>
      <c r="N271" t="str">
        <f>IF(ISBLANK('6. Early Intervention'!$F$64),"",'6. Early Intervention'!$F$64)</f>
        <v/>
      </c>
    </row>
    <row r="272" spans="3:14" x14ac:dyDescent="0.25">
      <c r="C272" s="160" t="s">
        <v>1115</v>
      </c>
      <c r="D272" s="144">
        <f>IF(ISBLANK('6. Early Intervention'!$D$4),"",'6. Early Intervention'!$D$4)</f>
        <v>44743</v>
      </c>
      <c r="E272" s="144">
        <f>IF(ISBLANK('6. Early Intervention'!$D$5),"",'6. Early Intervention'!$D$5)</f>
        <v>45107</v>
      </c>
      <c r="F272" t="s">
        <v>724</v>
      </c>
      <c r="G272" t="s">
        <v>912</v>
      </c>
      <c r="H272" t="str">
        <f>'6. Early Intervention'!$D$66</f>
        <v>% of short-term suspensions</v>
      </c>
      <c r="I272" s="154" t="s">
        <v>16</v>
      </c>
      <c r="L272" s="212" t="str">
        <f>IF(ISBLANK('6. Early Intervention'!$E$66),"",'6. Early Intervention'!$E$66)</f>
        <v/>
      </c>
      <c r="N272" t="str">
        <f>IF(ISBLANK('6. Early Intervention'!$F$66),"",'6. Early Intervention'!$F$66)</f>
        <v/>
      </c>
    </row>
    <row r="273" spans="3:14" x14ac:dyDescent="0.25">
      <c r="C273" s="160" t="s">
        <v>1115</v>
      </c>
      <c r="D273" s="144">
        <f>IF(ISBLANK('6. Early Intervention'!$D$4),"",'6. Early Intervention'!$D$4)</f>
        <v>44743</v>
      </c>
      <c r="E273" s="144">
        <f>IF(ISBLANK('6. Early Intervention'!$D$5),"",'6. Early Intervention'!$D$5)</f>
        <v>45107</v>
      </c>
      <c r="F273" t="s">
        <v>724</v>
      </c>
      <c r="G273" t="s">
        <v>988</v>
      </c>
      <c r="H273" t="str">
        <f>'6. Early Intervention'!$D$67</f>
        <v xml:space="preserve"># of community overdose reversals using naloxone </v>
      </c>
      <c r="I273" s="154" t="s">
        <v>16</v>
      </c>
      <c r="J273" t="str">
        <f>IF(ISBLANK('6. Early Intervention'!$C$67),"",'6. Early Intervention'!$C$67)</f>
        <v/>
      </c>
      <c r="L273" s="212"/>
      <c r="N273" t="str">
        <f>IF(ISBLANK('6. Early Intervention'!$F$67),"",'6. Early Intervention'!$F$67)</f>
        <v/>
      </c>
    </row>
    <row r="274" spans="3:14" x14ac:dyDescent="0.25">
      <c r="C274" s="160" t="s">
        <v>1115</v>
      </c>
      <c r="D274" s="144">
        <f>IF(ISBLANK('6. Early Intervention'!$D$4),"",'6. Early Intervention'!$D$4)</f>
        <v>44743</v>
      </c>
      <c r="E274" s="144">
        <f>IF(ISBLANK('6. Early Intervention'!$D$5),"",'6. Early Intervention'!$D$5)</f>
        <v>45107</v>
      </c>
      <c r="F274" t="s">
        <v>724</v>
      </c>
      <c r="G274" t="s">
        <v>913</v>
      </c>
      <c r="H274" t="str">
        <f>IF(ISBLANK('6. Early Intervention'!$D$68),"",'6. Early Intervention'!$D$68)</f>
        <v/>
      </c>
      <c r="I274" s="154" t="s">
        <v>16</v>
      </c>
      <c r="J274" t="str">
        <f>IF(ISBLANK('6. Early Intervention'!$C$68),"",'6. Early Intervention'!$C$68)</f>
        <v/>
      </c>
      <c r="K274" t="str">
        <f>IF(ISBLANK('6. Early Intervention'!$C$69),"",'6. Early Intervention'!$C$69)</f>
        <v/>
      </c>
      <c r="L274" s="212" t="str">
        <f>IF('6. Early Intervention'!$E$68="Incomplete","",'6. Early Intervention'!$E$68)</f>
        <v/>
      </c>
      <c r="N274" t="str">
        <f>IF(ISBLANK('6. Early Intervention'!$F$68),"",'6. Early Intervention'!$F$68)</f>
        <v/>
      </c>
    </row>
    <row r="275" spans="3:14" x14ac:dyDescent="0.25">
      <c r="C275" s="160" t="s">
        <v>1115</v>
      </c>
      <c r="D275" s="144">
        <f>IF(ISBLANK('6. Early Intervention'!$D$4),"",'6. Early Intervention'!$D$4)</f>
        <v>44743</v>
      </c>
      <c r="E275" s="144">
        <f>IF(ISBLANK('6. Early Intervention'!$D$5),"",'6. Early Intervention'!$D$5)</f>
        <v>45107</v>
      </c>
      <c r="F275" t="s">
        <v>724</v>
      </c>
      <c r="G275" t="s">
        <v>914</v>
      </c>
      <c r="H275" t="str">
        <f>IF(ISBLANK('6. Early Intervention'!$D$70),"",'6. Early Intervention'!$D$70)</f>
        <v/>
      </c>
      <c r="I275" s="154" t="s">
        <v>16</v>
      </c>
      <c r="J275" t="str">
        <f>IF(ISBLANK('6. Early Intervention'!$C$70),"",'6. Early Intervention'!$C$70)</f>
        <v/>
      </c>
      <c r="K275" t="str">
        <f>IF(ISBLANK('6. Early Intervention'!$C$71),"",'6. Early Intervention'!$C$71)</f>
        <v/>
      </c>
      <c r="L275" s="212" t="str">
        <f>IF('6. Early Intervention'!$E$70="Incomplete","",'6. Early Intervention'!$E$70)</f>
        <v/>
      </c>
      <c r="N275" t="str">
        <f>IF(ISBLANK('6. Early Intervention'!$F$70),"",'6. Early Intervention'!$F$70)</f>
        <v/>
      </c>
    </row>
    <row r="276" spans="3:14" x14ac:dyDescent="0.25">
      <c r="C276" s="160" t="s">
        <v>1115</v>
      </c>
      <c r="D276" s="144">
        <f>IF(ISBLANK('6. Early Intervention'!$D$4),"",'6. Early Intervention'!$D$4)</f>
        <v>44743</v>
      </c>
      <c r="E276" s="144">
        <f>IF(ISBLANK('6. Early Intervention'!$D$5),"",'6. Early Intervention'!$D$5)</f>
        <v>45107</v>
      </c>
      <c r="F276" t="s">
        <v>724</v>
      </c>
      <c r="G276" t="s">
        <v>915</v>
      </c>
      <c r="H276" t="str">
        <f>IF(ISBLANK('6. Early Intervention'!$D$72),"",'6. Early Intervention'!$D$72)</f>
        <v/>
      </c>
      <c r="I276" s="154" t="s">
        <v>16</v>
      </c>
      <c r="J276" t="str">
        <f>IF(ISBLANK('6. Early Intervention'!$C$72),"",'6. Early Intervention'!$C$72)</f>
        <v/>
      </c>
      <c r="K276" t="str">
        <f>IF(ISBLANK('6. Early Intervention'!$C$73),"",'6. Early Intervention'!$C$73)</f>
        <v/>
      </c>
      <c r="L276" s="212" t="str">
        <f>IF('6. Early Intervention'!$E$72="Incomplete","",'6. Early Intervention'!$E$72)</f>
        <v/>
      </c>
      <c r="N276" t="str">
        <f>IF(ISBLANK('6. Early Intervention'!$F$72),"",'6. Early Intervention'!$F$72)</f>
        <v/>
      </c>
    </row>
    <row r="277" spans="3:14" x14ac:dyDescent="0.25">
      <c r="C277" s="161" t="s">
        <v>1116</v>
      </c>
      <c r="D277" s="144">
        <f>IF(ISBLANK('7. Naloxone'!$D$4),"",'7. Naloxone'!$D$4)</f>
        <v>44743</v>
      </c>
      <c r="E277" s="144">
        <f>IF(ISBLANK('7. Naloxone'!$D$5),"",'7. Naloxone'!$D$5)</f>
        <v>45107</v>
      </c>
      <c r="F277" t="s">
        <v>722</v>
      </c>
      <c r="G277" t="s">
        <v>931</v>
      </c>
      <c r="H277" t="str">
        <f>'7. Naloxone'!$B$10</f>
        <v># of unique participants, who use opioids and/or have OUD, served</v>
      </c>
      <c r="I277" s="154" t="s">
        <v>16</v>
      </c>
      <c r="J277" t="str">
        <f>IF(ISBLANK('7. Naloxone'!$C$10),"",'7. Naloxone'!$C$10)</f>
        <v/>
      </c>
      <c r="L277" s="212"/>
      <c r="M277" t="str">
        <f>IF(ISBLANK('7. Naloxone'!$D$10),"",'7. Naloxone'!$D$10)</f>
        <v/>
      </c>
      <c r="N277" t="str">
        <f>IF(ISBLANK('7. Naloxone'!$E$10),"",'7. Naloxone'!$E$10)</f>
        <v/>
      </c>
    </row>
    <row r="278" spans="3:14" x14ac:dyDescent="0.25">
      <c r="C278" s="161" t="s">
        <v>1116</v>
      </c>
      <c r="D278" s="144">
        <f>IF(ISBLANK('7. Naloxone'!$D$4),"",'7. Naloxone'!$D$4)</f>
        <v>44743</v>
      </c>
      <c r="E278" s="144">
        <f>IF(ISBLANK('7. Naloxone'!$D$5),"",'7. Naloxone'!$D$5)</f>
        <v>45107</v>
      </c>
      <c r="F278" t="s">
        <v>722</v>
      </c>
      <c r="G278" t="s">
        <v>932</v>
      </c>
      <c r="H278" t="str">
        <f>'7. Naloxone'!$B$11</f>
        <v># of intramuscular naloxone kits distributed</v>
      </c>
      <c r="I278" s="154" t="s">
        <v>16</v>
      </c>
      <c r="J278" t="str">
        <f>IF(ISBLANK('7. Naloxone'!$C$11),"",'7. Naloxone'!$C$11)</f>
        <v/>
      </c>
      <c r="L278" s="212"/>
      <c r="M278" t="str">
        <f>IF(ISBLANK('7. Naloxone'!$D$11),"",'7. Naloxone'!$D$11)</f>
        <v/>
      </c>
      <c r="N278" t="str">
        <f>IF(ISBLANK('7. Naloxone'!$E$11),"",'7. Naloxone'!$E$11)</f>
        <v/>
      </c>
    </row>
    <row r="279" spans="3:14" x14ac:dyDescent="0.25">
      <c r="C279" s="161" t="s">
        <v>1116</v>
      </c>
      <c r="D279" s="144">
        <f>IF(ISBLANK('7. Naloxone'!$D$4),"",'7. Naloxone'!$D$4)</f>
        <v>44743</v>
      </c>
      <c r="E279" s="144">
        <f>IF(ISBLANK('7. Naloxone'!$D$5),"",'7. Naloxone'!$D$5)</f>
        <v>45107</v>
      </c>
      <c r="F279" t="s">
        <v>722</v>
      </c>
      <c r="G279" t="s">
        <v>933</v>
      </c>
      <c r="H279" t="str">
        <f>'7. Naloxone'!$B$12</f>
        <v># of intranasal naloxone kits distributed</v>
      </c>
      <c r="I279" s="154" t="s">
        <v>16</v>
      </c>
      <c r="J279" t="str">
        <f>IF(ISBLANK('7. Naloxone'!$C$12),"",'7. Naloxone'!$C$12)</f>
        <v/>
      </c>
      <c r="L279" s="212"/>
      <c r="M279" t="str">
        <f>IF(ISBLANK('7. Naloxone'!$D$12),"",'7. Naloxone'!$D$12)</f>
        <v/>
      </c>
      <c r="N279" t="str">
        <f>IF(ISBLANK('7. Naloxone'!$E$12),"",'7. Naloxone'!$E$12)</f>
        <v/>
      </c>
    </row>
    <row r="280" spans="3:14" x14ac:dyDescent="0.25">
      <c r="C280" s="161" t="s">
        <v>1116</v>
      </c>
      <c r="D280" s="144">
        <f>IF(ISBLANK('7. Naloxone'!$D$4),"",'7. Naloxone'!$D$4)</f>
        <v>44743</v>
      </c>
      <c r="E280" s="144">
        <f>IF(ISBLANK('7. Naloxone'!$D$5),"",'7. Naloxone'!$D$5)</f>
        <v>45107</v>
      </c>
      <c r="F280" t="s">
        <v>722</v>
      </c>
      <c r="G280" t="s">
        <v>936</v>
      </c>
      <c r="H280" t="str">
        <f>'7. Naloxone'!$B$13</f>
        <v xml:space="preserve"># of trainings on harm reduction (e.g., overdose prevention, safer use practice, disease prevention) provided </v>
      </c>
      <c r="I280" s="154" t="s">
        <v>16</v>
      </c>
      <c r="J280" t="str">
        <f>IF(ISBLANK('7. Naloxone'!$C$13),"",'7. Naloxone'!$C$13)</f>
        <v/>
      </c>
      <c r="L280" s="212"/>
      <c r="M280" t="str">
        <f>IF(ISBLANK('7. Naloxone'!$D$13),"",'7. Naloxone'!$D$13)</f>
        <v/>
      </c>
      <c r="N280" t="str">
        <f>IF(ISBLANK('7. Naloxone'!$E$13),"",'7. Naloxone'!$E$13)</f>
        <v/>
      </c>
    </row>
    <row r="281" spans="3:14" x14ac:dyDescent="0.25">
      <c r="C281" s="161" t="s">
        <v>1116</v>
      </c>
      <c r="D281" s="144">
        <f>IF(ISBLANK('7. Naloxone'!$D$4),"",'7. Naloxone'!$D$4)</f>
        <v>44743</v>
      </c>
      <c r="E281" s="144">
        <f>IF(ISBLANK('7. Naloxone'!$D$5),"",'7. Naloxone'!$D$5)</f>
        <v>45107</v>
      </c>
      <c r="F281" t="s">
        <v>722</v>
      </c>
      <c r="G281" t="s">
        <v>935</v>
      </c>
      <c r="H281" t="str">
        <f>'7. Naloxone'!$B$14</f>
        <v># of people trained in harm reduction</v>
      </c>
      <c r="I281" s="154" t="s">
        <v>16</v>
      </c>
      <c r="J281" t="str">
        <f>IF(ISBLANK('7. Naloxone'!$C$14),"",'7. Naloxone'!$C$14)</f>
        <v/>
      </c>
      <c r="L281" s="212"/>
      <c r="M281" t="str">
        <f>IF(ISBLANK('7. Naloxone'!$D$14),"",'7. Naloxone'!$D$14)</f>
        <v/>
      </c>
      <c r="N281" t="str">
        <f>IF(ISBLANK('7. Naloxone'!$E$14),"",'7. Naloxone'!$E$14)</f>
        <v/>
      </c>
    </row>
    <row r="282" spans="3:14" x14ac:dyDescent="0.25">
      <c r="C282" s="161" t="s">
        <v>1116</v>
      </c>
      <c r="D282" s="144">
        <f>IF(ISBLANK('7. Naloxone'!$D$4),"",'7. Naloxone'!$D$4)</f>
        <v>44743</v>
      </c>
      <c r="E282" s="144">
        <f>IF(ISBLANK('7. Naloxone'!$D$5),"",'7. Naloxone'!$D$5)</f>
        <v>45107</v>
      </c>
      <c r="F282" t="s">
        <v>722</v>
      </c>
      <c r="G282" t="s">
        <v>937</v>
      </c>
      <c r="H282" t="str">
        <f>'7. Naloxone'!$B$15</f>
        <v># of naloxone trainings</v>
      </c>
      <c r="I282" s="154" t="s">
        <v>16</v>
      </c>
      <c r="J282" t="str">
        <f>IF(ISBLANK('7. Naloxone'!$C$15),"",'7. Naloxone'!$C$15)</f>
        <v/>
      </c>
      <c r="L282" s="212"/>
      <c r="M282" t="str">
        <f>IF(ISBLANK('7. Naloxone'!$D$15),"",'7. Naloxone'!$D$15)</f>
        <v/>
      </c>
      <c r="N282" t="str">
        <f>IF(ISBLANK('7. Naloxone'!$E$15),"",'7. Naloxone'!$E$15)</f>
        <v/>
      </c>
    </row>
    <row r="283" spans="3:14" x14ac:dyDescent="0.25">
      <c r="C283" s="161" t="s">
        <v>1116</v>
      </c>
      <c r="D283" s="144">
        <f>IF(ISBLANK('7. Naloxone'!$D$4),"",'7. Naloxone'!$D$4)</f>
        <v>44743</v>
      </c>
      <c r="E283" s="144">
        <f>IF(ISBLANK('7. Naloxone'!$D$5),"",'7. Naloxone'!$D$5)</f>
        <v>45107</v>
      </c>
      <c r="F283" t="s">
        <v>722</v>
      </c>
      <c r="G283" t="s">
        <v>934</v>
      </c>
      <c r="H283" t="str">
        <f>'7. Naloxone'!$B$16</f>
        <v xml:space="preserve"># of people trained on naloxone </v>
      </c>
      <c r="I283" s="154" t="s">
        <v>16</v>
      </c>
      <c r="J283" t="str">
        <f>IF(ISBLANK('7. Naloxone'!$C$16),"",'7. Naloxone'!$C$16)</f>
        <v/>
      </c>
      <c r="L283" s="212"/>
      <c r="M283" t="str">
        <f>IF(ISBLANK('7. Naloxone'!$D$16),"",'7. Naloxone'!$D$16)</f>
        <v/>
      </c>
      <c r="N283" t="str">
        <f>IF(ISBLANK('7. Naloxone'!$E$16),"",'7. Naloxone'!$E$16)</f>
        <v/>
      </c>
    </row>
    <row r="284" spans="3:14" x14ac:dyDescent="0.25">
      <c r="C284" s="161" t="s">
        <v>1116</v>
      </c>
      <c r="D284" s="144">
        <f>IF(ISBLANK('7. Naloxone'!$D$4),"",'7. Naloxone'!$D$4)</f>
        <v>44743</v>
      </c>
      <c r="E284" s="144">
        <f>IF(ISBLANK('7. Naloxone'!$D$5),"",'7. Naloxone'!$D$5)</f>
        <v>45107</v>
      </c>
      <c r="F284" t="s">
        <v>722</v>
      </c>
      <c r="G284" t="s">
        <v>938</v>
      </c>
      <c r="H284" t="str">
        <f>IF(ISBLANK('7. Naloxone'!$B$17),"",'7. Naloxone'!$B$17)</f>
        <v/>
      </c>
      <c r="I284" s="154" t="s">
        <v>16</v>
      </c>
      <c r="J284" t="str">
        <f>IF(ISBLANK('7. Naloxone'!$C$17),"",'7. Naloxone'!$C$17)</f>
        <v/>
      </c>
      <c r="L284" s="212"/>
      <c r="M284" t="str">
        <f>IF(ISBLANK('7. Naloxone'!$D$17),"",'7. Naloxone'!$D$17)</f>
        <v/>
      </c>
      <c r="N284" t="str">
        <f>IF(ISBLANK('7. Naloxone'!$E$17),"",'7. Naloxone'!$E$17)</f>
        <v/>
      </c>
    </row>
    <row r="285" spans="3:14" x14ac:dyDescent="0.25">
      <c r="C285" s="161" t="s">
        <v>1116</v>
      </c>
      <c r="D285" s="144">
        <f>IF(ISBLANK('7. Naloxone'!$D$4),"",'7. Naloxone'!$D$4)</f>
        <v>44743</v>
      </c>
      <c r="E285" s="144">
        <f>IF(ISBLANK('7. Naloxone'!$D$5),"",'7. Naloxone'!$D$5)</f>
        <v>45107</v>
      </c>
      <c r="F285" t="s">
        <v>722</v>
      </c>
      <c r="G285" t="s">
        <v>939</v>
      </c>
      <c r="H285" t="str">
        <f>IF(ISBLANK('7. Naloxone'!$B$18),"",'7. Naloxone'!$B$18)</f>
        <v/>
      </c>
      <c r="I285" s="154" t="s">
        <v>16</v>
      </c>
      <c r="J285" t="str">
        <f>IF(ISBLANK('7. Naloxone'!$C$18),"",'7. Naloxone'!$C$18)</f>
        <v/>
      </c>
      <c r="L285" s="212"/>
      <c r="M285" t="str">
        <f>IF(ISBLANK('7. Naloxone'!$D$18),"",'7. Naloxone'!$D$18)</f>
        <v/>
      </c>
      <c r="N285" t="str">
        <f>IF(ISBLANK('7. Naloxone'!$E$18),"",'7. Naloxone'!$E$18)</f>
        <v/>
      </c>
    </row>
    <row r="286" spans="3:14" x14ac:dyDescent="0.25">
      <c r="C286" s="161" t="s">
        <v>1116</v>
      </c>
      <c r="D286" s="144">
        <f>IF(ISBLANK('7. Naloxone'!$D$4),"",'7. Naloxone'!$D$4)</f>
        <v>44743</v>
      </c>
      <c r="E286" s="144">
        <f>IF(ISBLANK('7. Naloxone'!$D$5),"",'7. Naloxone'!$D$5)</f>
        <v>45107</v>
      </c>
      <c r="F286" t="s">
        <v>722</v>
      </c>
      <c r="G286" t="s">
        <v>940</v>
      </c>
      <c r="H286" t="str">
        <f>IF(ISBLANK('7. Naloxone'!$B$19),"",'7. Naloxone'!$B$19)</f>
        <v/>
      </c>
      <c r="I286" s="154" t="s">
        <v>16</v>
      </c>
      <c r="J286" t="str">
        <f>IF(ISBLANK('7. Naloxone'!$C$19),"",'7. Naloxone'!$C$19)</f>
        <v/>
      </c>
      <c r="L286" s="212"/>
      <c r="M286" t="str">
        <f>IF(ISBLANK('7. Naloxone'!$D$19),"",'7. Naloxone'!$D$19)</f>
        <v/>
      </c>
      <c r="N286" t="str">
        <f>IF(ISBLANK('7. Naloxone'!$E$19),"",'7. Naloxone'!$E$19)</f>
        <v/>
      </c>
    </row>
    <row r="287" spans="3:14" ht="15.75" customHeight="1" x14ac:dyDescent="0.25">
      <c r="C287" s="161" t="s">
        <v>1116</v>
      </c>
      <c r="D287" s="144">
        <f>IF(ISBLANK('7. Naloxone'!$D$4),"",'7. Naloxone'!$D$4)</f>
        <v>44743</v>
      </c>
      <c r="E287" s="144">
        <f>IF(ISBLANK('7. Naloxone'!$D$5),"",'7. Naloxone'!$D$5)</f>
        <v>45107</v>
      </c>
      <c r="F287" t="s">
        <v>722</v>
      </c>
      <c r="G287" t="s">
        <v>931</v>
      </c>
      <c r="H287" t="str">
        <f>'7. Naloxone'!$B$10</f>
        <v># of unique participants, who use opioids and/or have OUD, served</v>
      </c>
      <c r="I287" s="154" t="s">
        <v>959</v>
      </c>
      <c r="L287" s="212"/>
      <c r="N287" t="str">
        <f>IF(ISBLANK('7. Naloxone'!$D$23),"",'7. Naloxone'!$D$23)</f>
        <v/>
      </c>
    </row>
    <row r="288" spans="3:14" x14ac:dyDescent="0.25">
      <c r="C288" s="161" t="s">
        <v>1116</v>
      </c>
      <c r="D288" s="144">
        <f>IF(ISBLANK('7. Naloxone'!$D$4),"",'7. Naloxone'!$D$4)</f>
        <v>44743</v>
      </c>
      <c r="E288" s="144">
        <f>IF(ISBLANK('7. Naloxone'!$D$5),"",'7. Naloxone'!$D$5)</f>
        <v>45107</v>
      </c>
      <c r="F288" t="s">
        <v>722</v>
      </c>
      <c r="G288" t="s">
        <v>931</v>
      </c>
      <c r="H288" t="str">
        <f>'7. Naloxone'!$B$10</f>
        <v># of unique participants, who use opioids and/or have OUD, served</v>
      </c>
      <c r="I288" s="154" t="s">
        <v>37</v>
      </c>
      <c r="J288" t="str">
        <f>IF(ISBLANK('7. Naloxone'!$C$25),"",'7. Naloxone'!$C$25)</f>
        <v/>
      </c>
      <c r="L288" s="212"/>
      <c r="N288" t="str">
        <f>IF(ISBLANK('7. Naloxone'!$D$25),"",'7. Naloxone'!$D$25)</f>
        <v/>
      </c>
    </row>
    <row r="289" spans="3:14" x14ac:dyDescent="0.25">
      <c r="C289" s="161" t="s">
        <v>1116</v>
      </c>
      <c r="D289" s="144">
        <f>IF(ISBLANK('7. Naloxone'!$D$4),"",'7. Naloxone'!$D$4)</f>
        <v>44743</v>
      </c>
      <c r="E289" s="144">
        <f>IF(ISBLANK('7. Naloxone'!$D$5),"",'7. Naloxone'!$D$5)</f>
        <v>45107</v>
      </c>
      <c r="F289" t="s">
        <v>722</v>
      </c>
      <c r="G289" t="s">
        <v>931</v>
      </c>
      <c r="H289" t="str">
        <f>'7. Naloxone'!$B$10</f>
        <v># of unique participants, who use opioids and/or have OUD, served</v>
      </c>
      <c r="I289" s="154" t="s">
        <v>38</v>
      </c>
      <c r="J289" t="str">
        <f>IF(ISBLANK('7. Naloxone'!$C$26),"",'7. Naloxone'!$C$26)</f>
        <v/>
      </c>
      <c r="L289" s="212"/>
      <c r="N289" t="str">
        <f>IF(ISBLANK('7. Naloxone'!$D$26),"",'7. Naloxone'!$D$26)</f>
        <v/>
      </c>
    </row>
    <row r="290" spans="3:14" x14ac:dyDescent="0.25">
      <c r="C290" s="161" t="s">
        <v>1116</v>
      </c>
      <c r="D290" s="144">
        <f>IF(ISBLANK('7. Naloxone'!$D$4),"",'7. Naloxone'!$D$4)</f>
        <v>44743</v>
      </c>
      <c r="E290" s="144">
        <f>IF(ISBLANK('7. Naloxone'!$D$5),"",'7. Naloxone'!$D$5)</f>
        <v>45107</v>
      </c>
      <c r="F290" t="s">
        <v>722</v>
      </c>
      <c r="G290" t="s">
        <v>931</v>
      </c>
      <c r="H290" t="str">
        <f>'7. Naloxone'!$B$10</f>
        <v># of unique participants, who use opioids and/or have OUD, served</v>
      </c>
      <c r="I290" s="154" t="s">
        <v>39</v>
      </c>
      <c r="J290" t="str">
        <f>IF(ISBLANK('7. Naloxone'!$C$27),"",'7. Naloxone'!$C$27)</f>
        <v/>
      </c>
      <c r="L290" s="212"/>
      <c r="N290" t="str">
        <f>IF(ISBLANK('7. Naloxone'!$D$27),"",'7. Naloxone'!$D$27)</f>
        <v/>
      </c>
    </row>
    <row r="291" spans="3:14" x14ac:dyDescent="0.25">
      <c r="C291" s="161" t="s">
        <v>1116</v>
      </c>
      <c r="D291" s="144">
        <f>IF(ISBLANK('7. Naloxone'!$D$4),"",'7. Naloxone'!$D$4)</f>
        <v>44743</v>
      </c>
      <c r="E291" s="144">
        <f>IF(ISBLANK('7. Naloxone'!$D$5),"",'7. Naloxone'!$D$5)</f>
        <v>45107</v>
      </c>
      <c r="F291" t="s">
        <v>722</v>
      </c>
      <c r="G291" t="s">
        <v>931</v>
      </c>
      <c r="H291" t="str">
        <f>'7. Naloxone'!$B$10</f>
        <v># of unique participants, who use opioids and/or have OUD, served</v>
      </c>
      <c r="I291" s="154" t="s">
        <v>40</v>
      </c>
      <c r="J291" t="str">
        <f>IF(ISBLANK('7. Naloxone'!$C$28),"",'7. Naloxone'!$C$28)</f>
        <v/>
      </c>
      <c r="L291" s="212"/>
      <c r="N291" t="str">
        <f>IF(ISBLANK('7. Naloxone'!$D$28),"",'7. Naloxone'!$D$28)</f>
        <v/>
      </c>
    </row>
    <row r="292" spans="3:14" x14ac:dyDescent="0.25">
      <c r="C292" s="161" t="s">
        <v>1116</v>
      </c>
      <c r="D292" s="144">
        <f>IF(ISBLANK('7. Naloxone'!$D$4),"",'7. Naloxone'!$D$4)</f>
        <v>44743</v>
      </c>
      <c r="E292" s="144">
        <f>IF(ISBLANK('7. Naloxone'!$D$5),"",'7. Naloxone'!$D$5)</f>
        <v>45107</v>
      </c>
      <c r="F292" t="s">
        <v>722</v>
      </c>
      <c r="G292" t="s">
        <v>931</v>
      </c>
      <c r="H292" t="str">
        <f>'7. Naloxone'!$B$10</f>
        <v># of unique participants, who use opioids and/or have OUD, served</v>
      </c>
      <c r="I292" s="154" t="s">
        <v>41</v>
      </c>
      <c r="J292" t="str">
        <f>IF(ISBLANK('7. Naloxone'!$C$29),"",'7. Naloxone'!$C$29)</f>
        <v/>
      </c>
      <c r="L292" s="212"/>
      <c r="N292" t="str">
        <f>IF(ISBLANK('7. Naloxone'!$D$29),"",'7. Naloxone'!$D$29)</f>
        <v/>
      </c>
    </row>
    <row r="293" spans="3:14" x14ac:dyDescent="0.25">
      <c r="C293" s="161" t="s">
        <v>1116</v>
      </c>
      <c r="D293" s="144">
        <f>IF(ISBLANK('7. Naloxone'!$D$4),"",'7. Naloxone'!$D$4)</f>
        <v>44743</v>
      </c>
      <c r="E293" s="144">
        <f>IF(ISBLANK('7. Naloxone'!$D$5),"",'7. Naloxone'!$D$5)</f>
        <v>45107</v>
      </c>
      <c r="F293" t="s">
        <v>722</v>
      </c>
      <c r="G293" t="s">
        <v>931</v>
      </c>
      <c r="H293" t="str">
        <f>'7. Naloxone'!$B$10</f>
        <v># of unique participants, who use opioids and/or have OUD, served</v>
      </c>
      <c r="I293" s="154" t="s">
        <v>42</v>
      </c>
      <c r="J293" t="str">
        <f>IF(ISBLANK('7. Naloxone'!$C$30),"",'7. Naloxone'!$C$30)</f>
        <v/>
      </c>
      <c r="L293" s="212"/>
      <c r="N293" t="str">
        <f>IF(ISBLANK('7. Naloxone'!$D$30),"",'7. Naloxone'!$D$30)</f>
        <v/>
      </c>
    </row>
    <row r="294" spans="3:14" x14ac:dyDescent="0.25">
      <c r="C294" s="161" t="s">
        <v>1116</v>
      </c>
      <c r="D294" s="144">
        <f>IF(ISBLANK('7. Naloxone'!$D$4),"",'7. Naloxone'!$D$4)</f>
        <v>44743</v>
      </c>
      <c r="E294" s="144">
        <f>IF(ISBLANK('7. Naloxone'!$D$5),"",'7. Naloxone'!$D$5)</f>
        <v>45107</v>
      </c>
      <c r="F294" t="s">
        <v>722</v>
      </c>
      <c r="G294" t="s">
        <v>931</v>
      </c>
      <c r="H294" t="str">
        <f>'7. Naloxone'!$B$10</f>
        <v># of unique participants, who use opioids and/or have OUD, served</v>
      </c>
      <c r="I294" s="154" t="s">
        <v>43</v>
      </c>
      <c r="J294" t="str">
        <f>IF(ISBLANK('7. Naloxone'!$C$31),"",'7. Naloxone'!$C$31)</f>
        <v/>
      </c>
      <c r="L294" s="212"/>
      <c r="N294" t="str">
        <f>IF(ISBLANK('7. Naloxone'!$D$31),"",'7. Naloxone'!$D$31)</f>
        <v/>
      </c>
    </row>
    <row r="295" spans="3:14" x14ac:dyDescent="0.25">
      <c r="C295" s="161" t="s">
        <v>1116</v>
      </c>
      <c r="D295" s="144">
        <f>IF(ISBLANK('7. Naloxone'!$D$4),"",'7. Naloxone'!$D$4)</f>
        <v>44743</v>
      </c>
      <c r="E295" s="144">
        <f>IF(ISBLANK('7. Naloxone'!$D$5),"",'7. Naloxone'!$D$5)</f>
        <v>45107</v>
      </c>
      <c r="F295" t="s">
        <v>722</v>
      </c>
      <c r="G295" t="s">
        <v>931</v>
      </c>
      <c r="H295" t="str">
        <f>'7. Naloxone'!$B$10</f>
        <v># of unique participants, who use opioids and/or have OUD, served</v>
      </c>
      <c r="I295" s="154" t="s">
        <v>44</v>
      </c>
      <c r="J295" t="str">
        <f>IF(ISBLANK('7. Naloxone'!$C$32),"",'7. Naloxone'!$C$32)</f>
        <v/>
      </c>
      <c r="L295" s="212"/>
      <c r="N295" t="str">
        <f>IF(ISBLANK('7. Naloxone'!$D$32),"",'7. Naloxone'!$D$32)</f>
        <v/>
      </c>
    </row>
    <row r="296" spans="3:14" x14ac:dyDescent="0.25">
      <c r="C296" s="161" t="s">
        <v>1116</v>
      </c>
      <c r="D296" s="144">
        <f>IF(ISBLANK('7. Naloxone'!$D$4),"",'7. Naloxone'!$D$4)</f>
        <v>44743</v>
      </c>
      <c r="E296" s="144">
        <f>IF(ISBLANK('7. Naloxone'!$D$5),"",'7. Naloxone'!$D$5)</f>
        <v>45107</v>
      </c>
      <c r="F296" t="s">
        <v>723</v>
      </c>
      <c r="G296" t="s">
        <v>941</v>
      </c>
      <c r="H296" t="str">
        <f>'7. Naloxone'!$D$40</f>
        <v>% of participants, who have OUD, who are satisfied w/ services</v>
      </c>
      <c r="I296" s="154" t="s">
        <v>16</v>
      </c>
      <c r="J296" t="str">
        <f>IF(ISBLANK('7. Naloxone'!$C$40),"",'7. Naloxone'!$C$40)</f>
        <v/>
      </c>
      <c r="K296" t="str">
        <f>IF(ISBLANK('7. Naloxone'!$C$41),"",'7. Naloxone'!$C$41)</f>
        <v/>
      </c>
      <c r="L296" s="212" t="str">
        <f>IF('7. Naloxone'!$E$40="Incomplete","",'7. Naloxone'!$E$40)</f>
        <v/>
      </c>
      <c r="N296" t="str">
        <f>IF(ISBLANK('7. Naloxone'!$F$40),"",'7. Naloxone'!$F$40)</f>
        <v/>
      </c>
    </row>
    <row r="297" spans="3:14" x14ac:dyDescent="0.25">
      <c r="C297" s="161" t="s">
        <v>1116</v>
      </c>
      <c r="D297" s="144">
        <f>IF(ISBLANK('7. Naloxone'!$D$4),"",'7. Naloxone'!$D$4)</f>
        <v>44743</v>
      </c>
      <c r="E297" s="144">
        <f>IF(ISBLANK('7. Naloxone'!$D$5),"",'7. Naloxone'!$D$5)</f>
        <v>45107</v>
      </c>
      <c r="F297" t="s">
        <v>723</v>
      </c>
      <c r="G297" t="s">
        <v>942</v>
      </c>
      <c r="H297" t="str">
        <f>'7. Naloxone'!$D$42</f>
        <v>% of naloxone distributed to EMS</v>
      </c>
      <c r="I297" s="154" t="s">
        <v>16</v>
      </c>
      <c r="J297" t="str">
        <f>IF(ISBLANK('7. Naloxone'!$C$42),"",'7. Naloxone'!$C$42)</f>
        <v/>
      </c>
      <c r="K297" t="str">
        <f>IF(ISBLANK('7. Naloxone'!$C$43),"",'7. Naloxone'!$C$43)</f>
        <v/>
      </c>
      <c r="L297" s="212" t="str">
        <f>IF('7. Naloxone'!$E$42="Incomplete","",'7. Naloxone'!$E$42)</f>
        <v/>
      </c>
      <c r="N297" t="str">
        <f>IF(ISBLANK('7. Naloxone'!$F$42),"",'7. Naloxone'!$F$42)</f>
        <v/>
      </c>
    </row>
    <row r="298" spans="3:14" x14ac:dyDescent="0.25">
      <c r="C298" s="161" t="s">
        <v>1116</v>
      </c>
      <c r="D298" s="144">
        <f>IF(ISBLANK('7. Naloxone'!$D$4),"",'7. Naloxone'!$D$4)</f>
        <v>44743</v>
      </c>
      <c r="E298" s="144">
        <f>IF(ISBLANK('7. Naloxone'!$D$5),"",'7. Naloxone'!$D$5)</f>
        <v>45107</v>
      </c>
      <c r="F298" t="s">
        <v>723</v>
      </c>
      <c r="G298" t="s">
        <v>943</v>
      </c>
      <c r="H298" t="str">
        <f>'7. Naloxone'!$D$44</f>
        <v>% of naloxone distributed to hospital ED</v>
      </c>
      <c r="I298" s="154" t="s">
        <v>16</v>
      </c>
      <c r="J298" t="str">
        <f>IF(ISBLANK('7. Naloxone'!$C$44),"",'7. Naloxone'!$C$44)</f>
        <v/>
      </c>
      <c r="K298" t="str">
        <f>IF(ISBLANK('7. Naloxone'!$C$45),"",'7. Naloxone'!$C$45)</f>
        <v/>
      </c>
      <c r="L298" s="212" t="str">
        <f>IF('7. Naloxone'!$E$44="Incomplete","",'7. Naloxone'!$E$44)</f>
        <v/>
      </c>
      <c r="N298" t="str">
        <f>IF(ISBLANK('7. Naloxone'!$F$44),"",'7. Naloxone'!$F$44)</f>
        <v/>
      </c>
    </row>
    <row r="299" spans="3:14" x14ac:dyDescent="0.25">
      <c r="C299" s="161" t="s">
        <v>1116</v>
      </c>
      <c r="D299" s="144">
        <f>IF(ISBLANK('7. Naloxone'!$D$4),"",'7. Naloxone'!$D$4)</f>
        <v>44743</v>
      </c>
      <c r="E299" s="144">
        <f>IF(ISBLANK('7. Naloxone'!$D$5),"",'7. Naloxone'!$D$5)</f>
        <v>45107</v>
      </c>
      <c r="F299" t="s">
        <v>723</v>
      </c>
      <c r="G299" t="s">
        <v>944</v>
      </c>
      <c r="H299" t="str">
        <f>'7. Naloxone'!$D$46</f>
        <v>% of naloxone distributed to community based organizations</v>
      </c>
      <c r="I299" s="154" t="s">
        <v>16</v>
      </c>
      <c r="J299" t="str">
        <f>IF(ISBLANK('7. Naloxone'!$C$46),"",'7. Naloxone'!$C$46)</f>
        <v/>
      </c>
      <c r="K299" t="str">
        <f>IF(ISBLANK('7. Naloxone'!$C$47),"",'7. Naloxone'!$C$47)</f>
        <v/>
      </c>
      <c r="L299" s="212" t="str">
        <f>IF('7. Naloxone'!$E$46="Incomplete","",'7. Naloxone'!$E$46)</f>
        <v/>
      </c>
      <c r="N299" t="str">
        <f>IF(ISBLANK('7. Naloxone'!$F$46),"",'7. Naloxone'!$F$46)</f>
        <v/>
      </c>
    </row>
    <row r="300" spans="3:14" x14ac:dyDescent="0.25">
      <c r="C300" s="161" t="s">
        <v>1116</v>
      </c>
      <c r="D300" s="144">
        <f>IF(ISBLANK('7. Naloxone'!$D$4),"",'7. Naloxone'!$D$4)</f>
        <v>44743</v>
      </c>
      <c r="E300" s="144">
        <f>IF(ISBLANK('7. Naloxone'!$D$5),"",'7. Naloxone'!$D$5)</f>
        <v>45107</v>
      </c>
      <c r="F300" t="s">
        <v>723</v>
      </c>
      <c r="G300" t="s">
        <v>945</v>
      </c>
      <c r="H300" t="str">
        <f>'7. Naloxone'!$D$48</f>
        <v>% of naloxone distributed to firefighters</v>
      </c>
      <c r="I300" s="154" t="s">
        <v>16</v>
      </c>
      <c r="J300" t="str">
        <f>IF(ISBLANK('7. Naloxone'!$C$48),"",'7. Naloxone'!$C$48)</f>
        <v/>
      </c>
      <c r="K300" t="str">
        <f>IF(ISBLANK('7. Naloxone'!$C$49),"",'7. Naloxone'!$C$49)</f>
        <v/>
      </c>
      <c r="L300" s="212" t="str">
        <f>IF('7. Naloxone'!$E$48="Incomplete","",'7. Naloxone'!$E$48)</f>
        <v/>
      </c>
      <c r="N300" t="str">
        <f>IF(ISBLANK('7. Naloxone'!$F$48),"",'7. Naloxone'!$F$48)</f>
        <v/>
      </c>
    </row>
    <row r="301" spans="3:14" x14ac:dyDescent="0.25">
      <c r="C301" s="161" t="s">
        <v>1116</v>
      </c>
      <c r="D301" s="144">
        <f>IF(ISBLANK('7. Naloxone'!$D$4),"",'7. Naloxone'!$D$4)</f>
        <v>44743</v>
      </c>
      <c r="E301" s="144">
        <f>IF(ISBLANK('7. Naloxone'!$D$5),"",'7. Naloxone'!$D$5)</f>
        <v>45107</v>
      </c>
      <c r="F301" t="s">
        <v>723</v>
      </c>
      <c r="G301" t="s">
        <v>946</v>
      </c>
      <c r="H301" t="str">
        <f>'7. Naloxone'!$D$50</f>
        <v>% of naloxone distributed to police</v>
      </c>
      <c r="I301" s="154" t="s">
        <v>16</v>
      </c>
      <c r="J301" t="str">
        <f>IF(ISBLANK('7. Naloxone'!$C$50),"",'7. Naloxone'!$C$50)</f>
        <v/>
      </c>
      <c r="K301" t="str">
        <f>IF(ISBLANK('7. Naloxone'!$C$51),"",'7. Naloxone'!$C$51)</f>
        <v/>
      </c>
      <c r="L301" s="212" t="str">
        <f>IF('7. Naloxone'!$E$50="Incomplete","",'7. Naloxone'!$E$50)</f>
        <v/>
      </c>
      <c r="N301" t="str">
        <f>IF(ISBLANK('7. Naloxone'!$F$50),"",'7. Naloxone'!$F$50)</f>
        <v/>
      </c>
    </row>
    <row r="302" spans="3:14" x14ac:dyDescent="0.25">
      <c r="C302" s="161" t="s">
        <v>1116</v>
      </c>
      <c r="D302" s="144">
        <f>IF(ISBLANK('7. Naloxone'!$D$4),"",'7. Naloxone'!$D$4)</f>
        <v>44743</v>
      </c>
      <c r="E302" s="144">
        <f>IF(ISBLANK('7. Naloxone'!$D$5),"",'7. Naloxone'!$D$5)</f>
        <v>45107</v>
      </c>
      <c r="F302" t="s">
        <v>723</v>
      </c>
      <c r="G302" t="s">
        <v>947</v>
      </c>
      <c r="H302" t="str">
        <f>'7. Naloxone'!$D$52</f>
        <v>% of those trained who report they know how to respond to an opioid overdose and administer naloxone</v>
      </c>
      <c r="I302" s="154" t="s">
        <v>16</v>
      </c>
      <c r="J302" t="str">
        <f>IF(ISBLANK('7. Naloxone'!$C$52),"",'7. Naloxone'!$C$52)</f>
        <v/>
      </c>
      <c r="K302" t="str">
        <f>IF(ISBLANK('7. Naloxone'!$C$53),"",'7. Naloxone'!$C$53)</f>
        <v/>
      </c>
      <c r="L302" s="212" t="str">
        <f>IF('7. Naloxone'!$E$52="Incomplete","",'7. Naloxone'!$E$52)</f>
        <v/>
      </c>
      <c r="N302" t="str">
        <f>IF(ISBLANK('7. Naloxone'!$F$52),"",'7. Naloxone'!$F$52)</f>
        <v/>
      </c>
    </row>
    <row r="303" spans="3:14" x14ac:dyDescent="0.25">
      <c r="C303" s="161" t="s">
        <v>1116</v>
      </c>
      <c r="D303" s="144">
        <f>IF(ISBLANK('7. Naloxone'!$D$4),"",'7. Naloxone'!$D$4)</f>
        <v>44743</v>
      </c>
      <c r="E303" s="144">
        <f>IF(ISBLANK('7. Naloxone'!$D$5),"",'7. Naloxone'!$D$5)</f>
        <v>45107</v>
      </c>
      <c r="F303" t="s">
        <v>723</v>
      </c>
      <c r="G303" t="s">
        <v>948</v>
      </c>
      <c r="H303" t="str">
        <f>'7. Naloxone'!$D$54</f>
        <v># of months in past year that program had to ration naloxone</v>
      </c>
      <c r="I303" s="154" t="s">
        <v>16</v>
      </c>
      <c r="J303" t="str">
        <f>IF(ISBLANK('7. Naloxone'!$C$54),"",'7. Naloxone'!$C$54)</f>
        <v/>
      </c>
      <c r="L303" s="212"/>
      <c r="N303" t="str">
        <f>IF(ISBLANK('7. Naloxone'!$F$54),"",'7. Naloxone'!$F$54)</f>
        <v/>
      </c>
    </row>
    <row r="304" spans="3:14" x14ac:dyDescent="0.25">
      <c r="C304" s="161" t="s">
        <v>1116</v>
      </c>
      <c r="D304" s="144">
        <f>IF(ISBLANK('7. Naloxone'!$D$4),"",'7. Naloxone'!$D$4)</f>
        <v>44743</v>
      </c>
      <c r="E304" s="144">
        <f>IF(ISBLANK('7. Naloxone'!$D$5),"",'7. Naloxone'!$D$5)</f>
        <v>45107</v>
      </c>
      <c r="F304" t="s">
        <v>723</v>
      </c>
      <c r="G304" t="s">
        <v>949</v>
      </c>
      <c r="H304" t="str">
        <f>IF(ISBLANK('7. Naloxone'!$D$55),"",'7. Naloxone'!$D$55)</f>
        <v/>
      </c>
      <c r="I304" s="154" t="s">
        <v>16</v>
      </c>
      <c r="J304" t="str">
        <f>IF(ISBLANK('7. Naloxone'!$C$55),"",'7. Naloxone'!$C$55)</f>
        <v/>
      </c>
      <c r="K304" t="str">
        <f>IF(ISBLANK('7. Naloxone'!$C$56),"",'7. Naloxone'!$C$56)</f>
        <v/>
      </c>
      <c r="L304" s="212" t="str">
        <f>IF('7. Naloxone'!$E$55="Incomplete","",'7. Naloxone'!$E$55)</f>
        <v/>
      </c>
      <c r="N304" t="str">
        <f>IF(ISBLANK('7. Naloxone'!$F$55),"",'7. Naloxone'!$F$55)</f>
        <v/>
      </c>
    </row>
    <row r="305" spans="3:14" x14ac:dyDescent="0.25">
      <c r="C305" s="161" t="s">
        <v>1116</v>
      </c>
      <c r="D305" s="144">
        <f>IF(ISBLANK('7. Naloxone'!$D$4),"",'7. Naloxone'!$D$4)</f>
        <v>44743</v>
      </c>
      <c r="E305" s="144">
        <f>IF(ISBLANK('7. Naloxone'!$D$5),"",'7. Naloxone'!$D$5)</f>
        <v>45107</v>
      </c>
      <c r="F305" t="s">
        <v>723</v>
      </c>
      <c r="G305" t="s">
        <v>950</v>
      </c>
      <c r="H305" t="str">
        <f>IF(ISBLANK('7. Naloxone'!$D$57),"",'7. Naloxone'!$D$57)</f>
        <v/>
      </c>
      <c r="I305" s="154" t="s">
        <v>16</v>
      </c>
      <c r="J305" t="str">
        <f>IF(ISBLANK('7. Naloxone'!$C$57),"",'7. Naloxone'!$C$57)</f>
        <v/>
      </c>
      <c r="K305" t="str">
        <f>IF(ISBLANK('7. Naloxone'!$C$58),"",'7. Naloxone'!$C$58)</f>
        <v/>
      </c>
      <c r="L305" s="212" t="str">
        <f>IF('7. Naloxone'!$E$57="Incomplete","",'7. Naloxone'!$E$57)</f>
        <v/>
      </c>
      <c r="N305" t="str">
        <f>IF(ISBLANK('7. Naloxone'!$F$57),"",'7. Naloxone'!$F$57)</f>
        <v/>
      </c>
    </row>
    <row r="306" spans="3:14" x14ac:dyDescent="0.25">
      <c r="C306" s="161" t="s">
        <v>1116</v>
      </c>
      <c r="D306" s="144">
        <f>IF(ISBLANK('7. Naloxone'!$D$4),"",'7. Naloxone'!$D$4)</f>
        <v>44743</v>
      </c>
      <c r="E306" s="144">
        <f>IF(ISBLANK('7. Naloxone'!$D$5),"",'7. Naloxone'!$D$5)</f>
        <v>45107</v>
      </c>
      <c r="F306" t="s">
        <v>723</v>
      </c>
      <c r="G306" t="s">
        <v>951</v>
      </c>
      <c r="H306" t="str">
        <f>IF(ISBLANK('7. Naloxone'!$D$59),"",'7. Naloxone'!$D$59)</f>
        <v/>
      </c>
      <c r="I306" s="154" t="s">
        <v>16</v>
      </c>
      <c r="J306" t="str">
        <f>IF(ISBLANK('7. Naloxone'!$C$59),"",'7. Naloxone'!$C$59)</f>
        <v/>
      </c>
      <c r="K306" t="str">
        <f>IF(ISBLANK('7. Naloxone'!$C$60),"",'7. Naloxone'!$C$60)</f>
        <v/>
      </c>
      <c r="L306" s="212" t="str">
        <f>IF('7. Naloxone'!$E$59="Incomplete","",'7. Naloxone'!$E$59)</f>
        <v/>
      </c>
      <c r="N306" t="str">
        <f>IF(ISBLANK('7. Naloxone'!$F$59),"",'7. Naloxone'!$F$59)</f>
        <v/>
      </c>
    </row>
    <row r="307" spans="3:14" x14ac:dyDescent="0.25">
      <c r="C307" s="161" t="s">
        <v>1116</v>
      </c>
      <c r="D307" s="144">
        <f>IF(ISBLANK('7. Naloxone'!$D$4),"",'7. Naloxone'!$D$4)</f>
        <v>44743</v>
      </c>
      <c r="E307" s="144">
        <f>IF(ISBLANK('7. Naloxone'!$D$5),"",'7. Naloxone'!$D$5)</f>
        <v>45107</v>
      </c>
      <c r="F307" t="s">
        <v>724</v>
      </c>
      <c r="G307" t="s">
        <v>952</v>
      </c>
      <c r="H307" t="str">
        <f>'7. Naloxone'!D65</f>
        <v xml:space="preserve"># of community overdose reversals using naloxone </v>
      </c>
      <c r="I307" s="154" t="s">
        <v>16</v>
      </c>
      <c r="J307" t="str">
        <f>IF(ISBLANK('7. Naloxone'!$C$65),"",'7. Naloxone'!$C$65)</f>
        <v/>
      </c>
      <c r="L307" s="212"/>
      <c r="N307" t="str">
        <f>IF(ISBLANK('7. Naloxone'!$F$65),"",'7. Naloxone'!$F$65)</f>
        <v/>
      </c>
    </row>
    <row r="308" spans="3:14" x14ac:dyDescent="0.25">
      <c r="C308" s="161" t="s">
        <v>1116</v>
      </c>
      <c r="D308" s="144">
        <f>IF(ISBLANK('7. Naloxone'!$D$4),"",'7. Naloxone'!$D$4)</f>
        <v>44743</v>
      </c>
      <c r="E308" s="144">
        <f>IF(ISBLANK('7. Naloxone'!$D$5),"",'7. Naloxone'!$D$5)</f>
        <v>45107</v>
      </c>
      <c r="F308" t="s">
        <v>724</v>
      </c>
      <c r="G308" t="s">
        <v>953</v>
      </c>
      <c r="H308" t="str">
        <f>'7. Naloxone'!D66</f>
        <v># of patients who were visited by EMS more than once because of overdose</v>
      </c>
      <c r="I308" s="154" t="s">
        <v>16</v>
      </c>
      <c r="J308" t="str">
        <f>IF(ISBLANK('7. Naloxone'!$C$66),"",'7. Naloxone'!$C$66)</f>
        <v/>
      </c>
      <c r="L308" s="212"/>
      <c r="N308" t="str">
        <f>IF(ISBLANK('7. Naloxone'!$F$66),"",'7. Naloxone'!$F$66)</f>
        <v/>
      </c>
    </row>
    <row r="309" spans="3:14" x14ac:dyDescent="0.25">
      <c r="C309" s="161" t="s">
        <v>1116</v>
      </c>
      <c r="D309" s="144">
        <f>IF(ISBLANK('7. Naloxone'!$D$4),"",'7. Naloxone'!$D$4)</f>
        <v>44743</v>
      </c>
      <c r="E309" s="144">
        <f>IF(ISBLANK('7. Naloxone'!$D$5),"",'7. Naloxone'!$D$5)</f>
        <v>45107</v>
      </c>
      <c r="F309" t="s">
        <v>724</v>
      </c>
      <c r="G309" t="s">
        <v>954</v>
      </c>
      <c r="H309" t="str">
        <f>'7. Naloxone'!D67</f>
        <v xml:space="preserve"># of patients who were admitted to the ED more than once because of overdose </v>
      </c>
      <c r="I309" s="154" t="s">
        <v>16</v>
      </c>
      <c r="J309" t="str">
        <f>IF(ISBLANK('7. Naloxone'!$C$67),"",'7. Naloxone'!$C$67)</f>
        <v/>
      </c>
      <c r="L309" s="212"/>
      <c r="N309" t="str">
        <f>IF(ISBLANK('7. Naloxone'!$F$67),"",'7. Naloxone'!$F$67)</f>
        <v/>
      </c>
    </row>
    <row r="310" spans="3:14" x14ac:dyDescent="0.25">
      <c r="C310" s="161" t="s">
        <v>1116</v>
      </c>
      <c r="D310" s="144">
        <f>IF(ISBLANK('7. Naloxone'!$D$4),"",'7. Naloxone'!$D$4)</f>
        <v>44743</v>
      </c>
      <c r="E310" s="144">
        <f>IF(ISBLANK('7. Naloxone'!$D$5),"",'7. Naloxone'!$D$5)</f>
        <v>45107</v>
      </c>
      <c r="F310" t="s">
        <v>724</v>
      </c>
      <c r="G310" t="s">
        <v>955</v>
      </c>
      <c r="H310" t="str">
        <f>'7. Naloxone'!D68</f>
        <v>% of patients who report getting the social and emotional support they need</v>
      </c>
      <c r="I310" s="154" t="s">
        <v>16</v>
      </c>
      <c r="J310" t="str">
        <f>IF(ISBLANK('7. Naloxone'!$C$68),"",'7. Naloxone'!$C$68)</f>
        <v/>
      </c>
      <c r="K310" t="str">
        <f>IF(ISBLANK('7. Naloxone'!$C$68),"",'7. Naloxone'!$C$68)</f>
        <v/>
      </c>
      <c r="L310" s="212" t="str">
        <f>IF('7. Naloxone'!$E$68="Incomplete","",'7. Naloxone'!$E$68)</f>
        <v/>
      </c>
      <c r="N310" t="str">
        <f>IF(ISBLANK('7. Naloxone'!$F$68),"",'7. Naloxone'!$F$68)</f>
        <v/>
      </c>
    </row>
    <row r="311" spans="3:14" x14ac:dyDescent="0.25">
      <c r="C311" s="161" t="s">
        <v>1116</v>
      </c>
      <c r="D311" s="144">
        <f>IF(ISBLANK('7. Naloxone'!$D$4),"",'7. Naloxone'!$D$4)</f>
        <v>44743</v>
      </c>
      <c r="E311" s="144">
        <f>IF(ISBLANK('7. Naloxone'!$D$5),"",'7. Naloxone'!$D$5)</f>
        <v>45107</v>
      </c>
      <c r="F311" t="s">
        <v>724</v>
      </c>
      <c r="G311" t="s">
        <v>956</v>
      </c>
      <c r="H311" t="str">
        <f>IF(ISBLANK('7. Naloxone'!$D$70),"",'7. Naloxone'!$D$70)</f>
        <v/>
      </c>
      <c r="I311" s="154" t="s">
        <v>16</v>
      </c>
      <c r="J311" t="str">
        <f>IF(ISBLANK('7. Naloxone'!$C$70),"",'7. Naloxone'!$C$70)</f>
        <v/>
      </c>
      <c r="K311" t="str">
        <f>IF(ISBLANK('7. Naloxone'!$C$71),"",'7. Naloxone'!$C$71)</f>
        <v/>
      </c>
      <c r="L311" s="212" t="str">
        <f>IF('7. Naloxone'!$E$70="Incomplete","",'7. Naloxone'!$E$70)</f>
        <v/>
      </c>
      <c r="N311" t="str">
        <f>IF(ISBLANK('7. Naloxone'!$F$70),"",'7. Naloxone'!$F$70)</f>
        <v/>
      </c>
    </row>
    <row r="312" spans="3:14" x14ac:dyDescent="0.25">
      <c r="C312" s="161" t="s">
        <v>1116</v>
      </c>
      <c r="D312" s="144">
        <f>IF(ISBLANK('7. Naloxone'!$D$4),"",'7. Naloxone'!$D$4)</f>
        <v>44743</v>
      </c>
      <c r="E312" s="144">
        <f>IF(ISBLANK('7. Naloxone'!$D$5),"",'7. Naloxone'!$D$5)</f>
        <v>45107</v>
      </c>
      <c r="F312" t="s">
        <v>724</v>
      </c>
      <c r="G312" t="s">
        <v>957</v>
      </c>
      <c r="H312" t="str">
        <f>IF(ISBLANK('7. Naloxone'!$D$72),"",'7. Naloxone'!$D$72)</f>
        <v/>
      </c>
      <c r="I312" s="154" t="s">
        <v>16</v>
      </c>
      <c r="J312" t="str">
        <f>IF(ISBLANK('7. Naloxone'!$C$72),"",'7. Naloxone'!$C$72)</f>
        <v/>
      </c>
      <c r="K312" t="str">
        <f>IF(ISBLANK('7. Naloxone'!$C$73),"",'7. Naloxone'!$C$73)</f>
        <v/>
      </c>
      <c r="L312" s="212" t="str">
        <f>IF('7. Naloxone'!$E$72="Incomplete","",'7. Naloxone'!$E$72)</f>
        <v/>
      </c>
      <c r="N312" t="str">
        <f>IF(ISBLANK('7. Naloxone'!$F$72),"",'7. Naloxone'!$F$72)</f>
        <v/>
      </c>
    </row>
    <row r="313" spans="3:14" x14ac:dyDescent="0.25">
      <c r="C313" s="161" t="s">
        <v>1116</v>
      </c>
      <c r="D313" s="144">
        <f>IF(ISBLANK('7. Naloxone'!$D$4),"",'7. Naloxone'!$D$4)</f>
        <v>44743</v>
      </c>
      <c r="E313" s="144">
        <f>IF(ISBLANK('7. Naloxone'!$D$5),"",'7. Naloxone'!$D$5)</f>
        <v>45107</v>
      </c>
      <c r="F313" t="s">
        <v>724</v>
      </c>
      <c r="G313" t="s">
        <v>958</v>
      </c>
      <c r="H313" t="str">
        <f>IF(ISBLANK('7. Naloxone'!$D$74),"",'7. Naloxone'!$D$74)</f>
        <v/>
      </c>
      <c r="I313" s="154" t="s">
        <v>16</v>
      </c>
      <c r="J313" t="str">
        <f>IF(ISBLANK('7. Naloxone'!$C$74),"",'7. Naloxone'!$C$74)</f>
        <v/>
      </c>
      <c r="K313" t="str">
        <f>IF(ISBLANK('7. Naloxone'!$C$75),"",'7. Naloxone'!$C$75)</f>
        <v/>
      </c>
      <c r="L313" s="212" t="str">
        <f>IF('7. Naloxone'!$E$74="Incomplete","",'7. Naloxone'!$E$74)</f>
        <v/>
      </c>
      <c r="N313" t="str">
        <f>IF(ISBLANK('7. Naloxone'!$F$74),"",'7. Naloxone'!$F$74)</f>
        <v/>
      </c>
    </row>
    <row r="314" spans="3:14" x14ac:dyDescent="0.25">
      <c r="C314" s="162" t="s">
        <v>1117</v>
      </c>
      <c r="D314" s="144">
        <f>IF(ISBLANK('8. Post Overdose Response'!$D$4),"",'8. Post Overdose Response'!$D$4)</f>
        <v>44743</v>
      </c>
      <c r="E314" s="144">
        <f>IF(ISBLANK('8. Post Overdose Response'!$D$5),"",'8. Post Overdose Response'!$D$5)</f>
        <v>45107</v>
      </c>
      <c r="F314" t="s">
        <v>722</v>
      </c>
      <c r="G314" s="157" t="s">
        <v>122</v>
      </c>
      <c r="H314" t="str">
        <f>'8. Post Overdose Response'!B10</f>
        <v># of unique participants, who use opioids and/or have OUD, served</v>
      </c>
      <c r="I314" s="154" t="s">
        <v>16</v>
      </c>
      <c r="J314" t="str">
        <f>IF(ISBLANK('8. Post Overdose Response'!$C$10),"",'8. Post Overdose Response'!$C$10)</f>
        <v/>
      </c>
      <c r="L314" s="213"/>
      <c r="M314" t="str">
        <f>IF(ISBLANK('8. Post Overdose Response'!D10),"",'8. Post Overdose Response'!D10)</f>
        <v/>
      </c>
      <c r="N314" t="str">
        <f>IF(ISBLANK('8. Post Overdose Response'!$E$10),"",'8. Post Overdose Response'!$E$10)</f>
        <v/>
      </c>
    </row>
    <row r="315" spans="3:14" x14ac:dyDescent="0.25">
      <c r="C315" s="162" t="s">
        <v>1117</v>
      </c>
      <c r="D315" s="144">
        <f>IF(ISBLANK('8. Post Overdose Response'!$D$4),"",'8. Post Overdose Response'!$D$4)</f>
        <v>44743</v>
      </c>
      <c r="E315" s="144">
        <f>IF(ISBLANK('8. Post Overdose Response'!$D$5),"",'8. Post Overdose Response'!$D$5)</f>
        <v>45107</v>
      </c>
      <c r="F315" t="s">
        <v>722</v>
      </c>
      <c r="G315" s="157" t="s">
        <v>123</v>
      </c>
      <c r="H315" t="str">
        <f>'8. Post Overdose Response'!B11</f>
        <v># of established agency-level network partners</v>
      </c>
      <c r="I315" s="154" t="s">
        <v>16</v>
      </c>
      <c r="J315" t="str">
        <f>IF(ISBLANK('8. Post Overdose Response'!$C$11),"",'8. Post Overdose Response'!$C$11)</f>
        <v/>
      </c>
      <c r="L315" s="213"/>
      <c r="M315" t="str">
        <f>IF(ISBLANK('8. Post Overdose Response'!D11),"",'8. Post Overdose Response'!D11)</f>
        <v/>
      </c>
      <c r="N315" t="str">
        <f>IF(ISBLANK('8. Post Overdose Response'!$E$11),"",'8. Post Overdose Response'!$E$11)</f>
        <v/>
      </c>
    </row>
    <row r="316" spans="3:14" x14ac:dyDescent="0.25">
      <c r="C316" s="162" t="s">
        <v>1117</v>
      </c>
      <c r="D316" s="144">
        <f>IF(ISBLANK('8. Post Overdose Response'!$D$4),"",'8. Post Overdose Response'!$D$4)</f>
        <v>44743</v>
      </c>
      <c r="E316" s="144">
        <f>IF(ISBLANK('8. Post Overdose Response'!$D$5),"",'8. Post Overdose Response'!$D$5)</f>
        <v>45107</v>
      </c>
      <c r="F316" t="s">
        <v>722</v>
      </c>
      <c r="G316" s="157" t="s">
        <v>124</v>
      </c>
      <c r="H316" t="str">
        <f>'8. Post Overdose Response'!B12</f>
        <v># of referrals to PORT following an overdose reversal</v>
      </c>
      <c r="I316" s="154" t="s">
        <v>16</v>
      </c>
      <c r="J316" t="str">
        <f>IF(ISBLANK('8. Post Overdose Response'!$C$12),"",'8. Post Overdose Response'!$C$12)</f>
        <v/>
      </c>
      <c r="L316" s="213"/>
      <c r="M316" t="str">
        <f>IF(ISBLANK('8. Post Overdose Response'!D12),"",'8. Post Overdose Response'!D12)</f>
        <v/>
      </c>
      <c r="N316" t="str">
        <f>IF(ISBLANK('8. Post Overdose Response'!$E$12),"",'8. Post Overdose Response'!$E$12)</f>
        <v/>
      </c>
    </row>
    <row r="317" spans="3:14" x14ac:dyDescent="0.25">
      <c r="C317" s="162" t="s">
        <v>1117</v>
      </c>
      <c r="D317" s="144">
        <f>IF(ISBLANK('8. Post Overdose Response'!$D$4),"",'8. Post Overdose Response'!$D$4)</f>
        <v>44743</v>
      </c>
      <c r="E317" s="144">
        <f>IF(ISBLANK('8. Post Overdose Response'!$D$5),"",'8. Post Overdose Response'!$D$5)</f>
        <v>45107</v>
      </c>
      <c r="F317" t="s">
        <v>722</v>
      </c>
      <c r="G317" s="157" t="s">
        <v>128</v>
      </c>
      <c r="H317" t="str">
        <f>'8. Post Overdose Response'!B13</f>
        <v># of people who experience an overdose who agree to talk with a PORT member</v>
      </c>
      <c r="I317" s="154" t="s">
        <v>16</v>
      </c>
      <c r="J317" t="str">
        <f>IF(ISBLANK('8. Post Overdose Response'!$C$13),"",'8. Post Overdose Response'!$C$13)</f>
        <v/>
      </c>
      <c r="L317" s="213"/>
      <c r="M317" t="str">
        <f>IF(ISBLANK('8. Post Overdose Response'!D13),"",'8. Post Overdose Response'!D13)</f>
        <v/>
      </c>
      <c r="N317" t="str">
        <f>IF(ISBLANK('8. Post Overdose Response'!$E$13),"",'8. Post Overdose Response'!$E$13)</f>
        <v/>
      </c>
    </row>
    <row r="318" spans="3:14" x14ac:dyDescent="0.25">
      <c r="C318" s="162" t="s">
        <v>1117</v>
      </c>
      <c r="D318" s="144">
        <f>IF(ISBLANK('8. Post Overdose Response'!$D$4),"",'8. Post Overdose Response'!$D$4)</f>
        <v>44743</v>
      </c>
      <c r="E318" s="144">
        <f>IF(ISBLANK('8. Post Overdose Response'!$D$5),"",'8. Post Overdose Response'!$D$5)</f>
        <v>45107</v>
      </c>
      <c r="F318" t="s">
        <v>722</v>
      </c>
      <c r="G318" s="157" t="s">
        <v>125</v>
      </c>
      <c r="H318" t="str">
        <f>'8. Post Overdose Response'!B14</f>
        <v># of total contacts with all participants who use opioids and/or have OUD</v>
      </c>
      <c r="I318" s="154" t="s">
        <v>16</v>
      </c>
      <c r="J318" t="str">
        <f>IF(ISBLANK('8. Post Overdose Response'!$C$14),"",'8. Post Overdose Response'!$C$14)</f>
        <v/>
      </c>
      <c r="L318" s="213"/>
      <c r="M318" t="str">
        <f>IF(ISBLANK('8. Post Overdose Response'!D14),"",'8. Post Overdose Response'!D14)</f>
        <v/>
      </c>
      <c r="N318" t="str">
        <f>IF(ISBLANK('8. Post Overdose Response'!$E$14),"",'8. Post Overdose Response'!$E$14)</f>
        <v/>
      </c>
    </row>
    <row r="319" spans="3:14" x14ac:dyDescent="0.25">
      <c r="C319" s="162" t="s">
        <v>1117</v>
      </c>
      <c r="D319" s="144">
        <f>IF(ISBLANK('8. Post Overdose Response'!$D$4),"",'8. Post Overdose Response'!$D$4)</f>
        <v>44743</v>
      </c>
      <c r="E319" s="144">
        <f>IF(ISBLANK('8. Post Overdose Response'!$D$5),"",'8. Post Overdose Response'!$D$5)</f>
        <v>45107</v>
      </c>
      <c r="F319" t="s">
        <v>722</v>
      </c>
      <c r="G319" s="157" t="s">
        <v>126</v>
      </c>
      <c r="H319" t="str">
        <f>'8. Post Overdose Response'!B15</f>
        <v># of participants who use opioids and/or have OUD referred to addiction treatment</v>
      </c>
      <c r="I319" s="154" t="s">
        <v>16</v>
      </c>
      <c r="J319" t="str">
        <f>IF(ISBLANK('8. Post Overdose Response'!$C$15),"",'8. Post Overdose Response'!$C$15)</f>
        <v/>
      </c>
      <c r="L319" s="213"/>
      <c r="M319" t="str">
        <f>IF(ISBLANK('8. Post Overdose Response'!D15),"",'8. Post Overdose Response'!D15)</f>
        <v/>
      </c>
      <c r="N319" t="str">
        <f>IF(ISBLANK('8. Post Overdose Response'!$E$15),"",'8. Post Overdose Response'!$E$15)</f>
        <v/>
      </c>
    </row>
    <row r="320" spans="3:14" x14ac:dyDescent="0.25">
      <c r="C320" s="162" t="s">
        <v>1117</v>
      </c>
      <c r="D320" s="144">
        <f>IF(ISBLANK('8. Post Overdose Response'!$D$4),"",'8. Post Overdose Response'!$D$4)</f>
        <v>44743</v>
      </c>
      <c r="E320" s="144">
        <f>IF(ISBLANK('8. Post Overdose Response'!$D$5),"",'8. Post Overdose Response'!$D$5)</f>
        <v>45107</v>
      </c>
      <c r="F320" t="s">
        <v>722</v>
      </c>
      <c r="G320" s="157" t="s">
        <v>127</v>
      </c>
      <c r="H320" t="str">
        <f>'8. Post Overdose Response'!B16</f>
        <v># of participants who use opioids and/or have OUD referred to recovery supports (e.g., employment services, housing services, etc.)</v>
      </c>
      <c r="I320" s="154" t="s">
        <v>16</v>
      </c>
      <c r="J320" t="str">
        <f>IF(ISBLANK('8. Post Overdose Response'!$C$16),"",'8. Post Overdose Response'!$C$16)</f>
        <v/>
      </c>
      <c r="L320" s="213"/>
      <c r="M320" t="str">
        <f>IF(ISBLANK('8. Post Overdose Response'!D16),"",'8. Post Overdose Response'!D16)</f>
        <v/>
      </c>
      <c r="N320" t="str">
        <f>IF(ISBLANK('8. Post Overdose Response'!$E$16),"",'8. Post Overdose Response'!$E$16)</f>
        <v/>
      </c>
    </row>
    <row r="321" spans="3:14" x14ac:dyDescent="0.25">
      <c r="C321" s="162" t="s">
        <v>1117</v>
      </c>
      <c r="D321" s="144">
        <f>IF(ISBLANK('8. Post Overdose Response'!$D$4),"",'8. Post Overdose Response'!$D$4)</f>
        <v>44743</v>
      </c>
      <c r="E321" s="144">
        <f>IF(ISBLANK('8. Post Overdose Response'!$D$5),"",'8. Post Overdose Response'!$D$5)</f>
        <v>45107</v>
      </c>
      <c r="F321" t="s">
        <v>722</v>
      </c>
      <c r="G321" s="157" t="s">
        <v>129</v>
      </c>
      <c r="H321" t="str">
        <f>'8. Post Overdose Response'!B17</f>
        <v># of participants who use opioids and/or have OUD referred to harm reduction services (e.g., syringe and supply access, overdose prevention education, disease prevention, etc.)</v>
      </c>
      <c r="I321" s="154" t="s">
        <v>16</v>
      </c>
      <c r="J321" t="str">
        <f>IF(ISBLANK('8. Post Overdose Response'!$C$17),"",'8. Post Overdose Response'!$C$17)</f>
        <v/>
      </c>
      <c r="L321" s="213"/>
      <c r="M321" t="str">
        <f>IF(ISBLANK('8. Post Overdose Response'!D17),"",'8. Post Overdose Response'!D17)</f>
        <v/>
      </c>
      <c r="N321" t="str">
        <f>IF(ISBLANK('8. Post Overdose Response'!$E$17),"",'8. Post Overdose Response'!$E$17)</f>
        <v/>
      </c>
    </row>
    <row r="322" spans="3:14" x14ac:dyDescent="0.25">
      <c r="C322" s="162" t="s">
        <v>1117</v>
      </c>
      <c r="D322" s="144">
        <f>IF(ISBLANK('8. Post Overdose Response'!$D$4),"",'8. Post Overdose Response'!$D$4)</f>
        <v>44743</v>
      </c>
      <c r="E322" s="144">
        <f>IF(ISBLANK('8. Post Overdose Response'!$D$5),"",'8. Post Overdose Response'!$D$5)</f>
        <v>45107</v>
      </c>
      <c r="F322" t="s">
        <v>722</v>
      </c>
      <c r="G322" s="157" t="s">
        <v>130</v>
      </c>
      <c r="H322" t="str">
        <f>'8. Post Overdose Response'!B18</f>
        <v># of participants who use opioids and/or have OUD referred to primary healthcare</v>
      </c>
      <c r="I322" s="154" t="s">
        <v>16</v>
      </c>
      <c r="J322" t="str">
        <f>IF(ISBLANK('8. Post Overdose Response'!$C$18),"",'8. Post Overdose Response'!$C$18)</f>
        <v/>
      </c>
      <c r="L322" s="213"/>
      <c r="M322" t="str">
        <f>IF(ISBLANK('8. Post Overdose Response'!D18),"",'8. Post Overdose Response'!D18)</f>
        <v/>
      </c>
      <c r="N322" t="str">
        <f>IF(ISBLANK('8. Post Overdose Response'!$E$18),"",'8. Post Overdose Response'!$E$18)</f>
        <v/>
      </c>
    </row>
    <row r="323" spans="3:14" x14ac:dyDescent="0.25">
      <c r="C323" s="162" t="s">
        <v>1117</v>
      </c>
      <c r="D323" s="144">
        <f>IF(ISBLANK('8. Post Overdose Response'!$D$4),"",'8. Post Overdose Response'!$D$4)</f>
        <v>44743</v>
      </c>
      <c r="E323" s="144">
        <f>IF(ISBLANK('8. Post Overdose Response'!$D$5),"",'8. Post Overdose Response'!$D$5)</f>
        <v>45107</v>
      </c>
      <c r="F323" t="s">
        <v>722</v>
      </c>
      <c r="G323" s="157" t="s">
        <v>131</v>
      </c>
      <c r="H323" t="str">
        <f>'8. Post Overdose Response'!B19</f>
        <v># of participants who use opioids and/or have OUD referred to other services</v>
      </c>
      <c r="I323" s="154" t="s">
        <v>16</v>
      </c>
      <c r="J323" t="str">
        <f>IF(ISBLANK('8. Post Overdose Response'!$C$19),"",'8. Post Overdose Response'!$C$19)</f>
        <v/>
      </c>
      <c r="L323" s="213"/>
      <c r="M323" t="str">
        <f>IF(ISBLANK('8. Post Overdose Response'!D19),"",'8. Post Overdose Response'!D19)</f>
        <v/>
      </c>
      <c r="N323" t="str">
        <f>IF(ISBLANK('8. Post Overdose Response'!$E$19),"",'8. Post Overdose Response'!$E$19)</f>
        <v/>
      </c>
    </row>
    <row r="324" spans="3:14" x14ac:dyDescent="0.25">
      <c r="C324" s="162" t="s">
        <v>1117</v>
      </c>
      <c r="D324" s="144">
        <f>IF(ISBLANK('8. Post Overdose Response'!$D$4),"",'8. Post Overdose Response'!$D$4)</f>
        <v>44743</v>
      </c>
      <c r="E324" s="144">
        <f>IF(ISBLANK('8. Post Overdose Response'!$D$5),"",'8. Post Overdose Response'!$D$5)</f>
        <v>45107</v>
      </c>
      <c r="F324" t="s">
        <v>722</v>
      </c>
      <c r="G324" s="157" t="s">
        <v>132</v>
      </c>
      <c r="H324" t="str">
        <f>'8. Post Overdose Response'!B20</f>
        <v># of naloxone kits distributed</v>
      </c>
      <c r="I324" s="154" t="s">
        <v>16</v>
      </c>
      <c r="J324" t="str">
        <f>IF(ISBLANK('8. Post Overdose Response'!$C$20),"",'8. Post Overdose Response'!$C$20)</f>
        <v/>
      </c>
      <c r="L324" s="213"/>
      <c r="M324" t="str">
        <f>IF(ISBLANK('8. Post Overdose Response'!D20),"",'8. Post Overdose Response'!D20)</f>
        <v/>
      </c>
      <c r="N324" t="str">
        <f>IF(ISBLANK('8. Post Overdose Response'!$E$20),"",'8. Post Overdose Response'!$E$20)</f>
        <v/>
      </c>
    </row>
    <row r="325" spans="3:14" x14ac:dyDescent="0.25">
      <c r="C325" s="162" t="s">
        <v>1117</v>
      </c>
      <c r="D325" s="144">
        <f>IF(ISBLANK('8. Post Overdose Response'!$D$4),"",'8. Post Overdose Response'!$D$4)</f>
        <v>44743</v>
      </c>
      <c r="E325" s="144">
        <f>IF(ISBLANK('8. Post Overdose Response'!$D$5),"",'8. Post Overdose Response'!$D$5)</f>
        <v>45107</v>
      </c>
      <c r="F325" t="s">
        <v>722</v>
      </c>
      <c r="G325" s="157" t="s">
        <v>122</v>
      </c>
      <c r="H325" t="str">
        <f>'8. Post Overdose Response'!B10</f>
        <v># of unique participants, who use opioids and/or have OUD, served</v>
      </c>
      <c r="I325" s="154" t="s">
        <v>959</v>
      </c>
      <c r="L325" s="213"/>
      <c r="N325" t="str">
        <f>IF(ISBLANK('8. Post Overdose Response'!$D$27),"",'8. Post Overdose Response'!$D$27)</f>
        <v/>
      </c>
    </row>
    <row r="326" spans="3:14" x14ac:dyDescent="0.25">
      <c r="C326" s="162" t="s">
        <v>1117</v>
      </c>
      <c r="D326" s="144">
        <f>IF(ISBLANK('8. Post Overdose Response'!$D$4),"",'8. Post Overdose Response'!$D$4)</f>
        <v>44743</v>
      </c>
      <c r="E326" s="144">
        <f>IF(ISBLANK('8. Post Overdose Response'!$D$5),"",'8. Post Overdose Response'!$D$5)</f>
        <v>45107</v>
      </c>
      <c r="F326" t="s">
        <v>722</v>
      </c>
      <c r="G326" s="157" t="s">
        <v>122</v>
      </c>
      <c r="H326" t="str">
        <f>'8. Post Overdose Response'!B11</f>
        <v># of established agency-level network partners</v>
      </c>
      <c r="I326" s="154" t="s">
        <v>37</v>
      </c>
      <c r="J326" t="str">
        <f>IF(ISBLANK('8. Post Overdose Response'!$C$29),"",'8. Post Overdose Response'!$C$29)</f>
        <v/>
      </c>
      <c r="L326" s="213"/>
      <c r="N326" t="str">
        <f>IF(ISBLANK('8. Post Overdose Response'!$D$29),"",'8. Post Overdose Response'!$D$29)</f>
        <v/>
      </c>
    </row>
    <row r="327" spans="3:14" x14ac:dyDescent="0.25">
      <c r="C327" s="162" t="s">
        <v>1117</v>
      </c>
      <c r="D327" s="144">
        <f>IF(ISBLANK('8. Post Overdose Response'!$D$4),"",'8. Post Overdose Response'!$D$4)</f>
        <v>44743</v>
      </c>
      <c r="E327" s="144">
        <f>IF(ISBLANK('8. Post Overdose Response'!$D$5),"",'8. Post Overdose Response'!$D$5)</f>
        <v>45107</v>
      </c>
      <c r="F327" t="s">
        <v>722</v>
      </c>
      <c r="G327" s="157" t="s">
        <v>122</v>
      </c>
      <c r="H327" t="str">
        <f>'8. Post Overdose Response'!B12</f>
        <v># of referrals to PORT following an overdose reversal</v>
      </c>
      <c r="I327" s="154" t="s">
        <v>38</v>
      </c>
      <c r="J327" t="str">
        <f>IF(ISBLANK('8. Post Overdose Response'!$C$30),"",'8. Post Overdose Response'!$C$30)</f>
        <v/>
      </c>
      <c r="L327" s="213"/>
      <c r="N327" t="str">
        <f>IF(ISBLANK('8. Post Overdose Response'!$D$30),"",'8. Post Overdose Response'!$D$30)</f>
        <v/>
      </c>
    </row>
    <row r="328" spans="3:14" x14ac:dyDescent="0.25">
      <c r="C328" s="162" t="s">
        <v>1117</v>
      </c>
      <c r="D328" s="144">
        <f>IF(ISBLANK('8. Post Overdose Response'!$D$4),"",'8. Post Overdose Response'!$D$4)</f>
        <v>44743</v>
      </c>
      <c r="E328" s="144">
        <f>IF(ISBLANK('8. Post Overdose Response'!$D$5),"",'8. Post Overdose Response'!$D$5)</f>
        <v>45107</v>
      </c>
      <c r="F328" t="s">
        <v>722</v>
      </c>
      <c r="G328" s="157" t="s">
        <v>122</v>
      </c>
      <c r="H328" t="str">
        <f>'8. Post Overdose Response'!B13</f>
        <v># of people who experience an overdose who agree to talk with a PORT member</v>
      </c>
      <c r="I328" s="154" t="s">
        <v>39</v>
      </c>
      <c r="J328" t="str">
        <f>IF(ISBLANK('8. Post Overdose Response'!$C$31),"",'8. Post Overdose Response'!$C$31)</f>
        <v/>
      </c>
      <c r="L328" s="213"/>
      <c r="N328" t="str">
        <f>IF(ISBLANK('8. Post Overdose Response'!$D$31),"",'8. Post Overdose Response'!$D$31)</f>
        <v/>
      </c>
    </row>
    <row r="329" spans="3:14" x14ac:dyDescent="0.25">
      <c r="C329" s="162" t="s">
        <v>1117</v>
      </c>
      <c r="D329" s="144">
        <f>IF(ISBLANK('8. Post Overdose Response'!$D$4),"",'8. Post Overdose Response'!$D$4)</f>
        <v>44743</v>
      </c>
      <c r="E329" s="144">
        <f>IF(ISBLANK('8. Post Overdose Response'!$D$5),"",'8. Post Overdose Response'!$D$5)</f>
        <v>45107</v>
      </c>
      <c r="F329" t="s">
        <v>722</v>
      </c>
      <c r="G329" s="157" t="s">
        <v>122</v>
      </c>
      <c r="H329" t="str">
        <f>'8. Post Overdose Response'!B14</f>
        <v># of total contacts with all participants who use opioids and/or have OUD</v>
      </c>
      <c r="I329" s="154" t="s">
        <v>40</v>
      </c>
      <c r="J329" t="str">
        <f>IF(ISBLANK('8. Post Overdose Response'!$C$32),"",'8. Post Overdose Response'!$C$32)</f>
        <v/>
      </c>
      <c r="L329" s="213"/>
      <c r="N329" t="str">
        <f>IF(ISBLANK('8. Post Overdose Response'!$D$32),"",'8. Post Overdose Response'!$D$32)</f>
        <v/>
      </c>
    </row>
    <row r="330" spans="3:14" x14ac:dyDescent="0.25">
      <c r="C330" s="162" t="s">
        <v>1117</v>
      </c>
      <c r="D330" s="144">
        <f>IF(ISBLANK('8. Post Overdose Response'!$D$4),"",'8. Post Overdose Response'!$D$4)</f>
        <v>44743</v>
      </c>
      <c r="E330" s="144">
        <f>IF(ISBLANK('8. Post Overdose Response'!$D$5),"",'8. Post Overdose Response'!$D$5)</f>
        <v>45107</v>
      </c>
      <c r="F330" t="s">
        <v>722</v>
      </c>
      <c r="G330" s="157" t="s">
        <v>122</v>
      </c>
      <c r="H330" t="str">
        <f>'8. Post Overdose Response'!B15</f>
        <v># of participants who use opioids and/or have OUD referred to addiction treatment</v>
      </c>
      <c r="I330" s="154" t="s">
        <v>41</v>
      </c>
      <c r="J330" t="str">
        <f>IF(ISBLANK('8. Post Overdose Response'!$C$33),"",'8. Post Overdose Response'!$C$33)</f>
        <v/>
      </c>
      <c r="L330" s="213"/>
      <c r="N330" t="str">
        <f>IF(ISBLANK('8. Post Overdose Response'!$D$33),"",'8. Post Overdose Response'!$D$33)</f>
        <v/>
      </c>
    </row>
    <row r="331" spans="3:14" x14ac:dyDescent="0.25">
      <c r="C331" s="162" t="s">
        <v>1117</v>
      </c>
      <c r="D331" s="144">
        <f>IF(ISBLANK('8. Post Overdose Response'!$D$4),"",'8. Post Overdose Response'!$D$4)</f>
        <v>44743</v>
      </c>
      <c r="E331" s="144">
        <f>IF(ISBLANK('8. Post Overdose Response'!$D$5),"",'8. Post Overdose Response'!$D$5)</f>
        <v>45107</v>
      </c>
      <c r="F331" t="s">
        <v>722</v>
      </c>
      <c r="G331" s="157" t="s">
        <v>122</v>
      </c>
      <c r="H331" t="str">
        <f>'8. Post Overdose Response'!B16</f>
        <v># of participants who use opioids and/or have OUD referred to recovery supports (e.g., employment services, housing services, etc.)</v>
      </c>
      <c r="I331" s="154" t="s">
        <v>42</v>
      </c>
      <c r="J331" t="str">
        <f>IF(ISBLANK('8. Post Overdose Response'!$C$34),"",'8. Post Overdose Response'!$C$34)</f>
        <v/>
      </c>
      <c r="L331" s="213"/>
      <c r="N331" t="str">
        <f>IF(ISBLANK('8. Post Overdose Response'!$D$34),"",'8. Post Overdose Response'!$D$34)</f>
        <v/>
      </c>
    </row>
    <row r="332" spans="3:14" x14ac:dyDescent="0.25">
      <c r="C332" s="162" t="s">
        <v>1117</v>
      </c>
      <c r="D332" s="144">
        <f>IF(ISBLANK('8. Post Overdose Response'!$D$4),"",'8. Post Overdose Response'!$D$4)</f>
        <v>44743</v>
      </c>
      <c r="E332" s="144">
        <f>IF(ISBLANK('8. Post Overdose Response'!$D$5),"",'8. Post Overdose Response'!$D$5)</f>
        <v>45107</v>
      </c>
      <c r="F332" t="s">
        <v>722</v>
      </c>
      <c r="G332" s="157" t="s">
        <v>122</v>
      </c>
      <c r="H332" t="str">
        <f>'8. Post Overdose Response'!B17</f>
        <v># of participants who use opioids and/or have OUD referred to harm reduction services (e.g., syringe and supply access, overdose prevention education, disease prevention, etc.)</v>
      </c>
      <c r="I332" s="154" t="s">
        <v>43</v>
      </c>
      <c r="J332" t="str">
        <f>IF(ISBLANK('8. Post Overdose Response'!$C$35),"",'8. Post Overdose Response'!$C$35)</f>
        <v/>
      </c>
      <c r="L332" s="213"/>
      <c r="N332" t="str">
        <f>IF(ISBLANK('8. Post Overdose Response'!$D$35),"",'8. Post Overdose Response'!$D$35)</f>
        <v/>
      </c>
    </row>
    <row r="333" spans="3:14" x14ac:dyDescent="0.25">
      <c r="C333" s="162" t="s">
        <v>1117</v>
      </c>
      <c r="D333" s="144">
        <f>IF(ISBLANK('8. Post Overdose Response'!$D$4),"",'8. Post Overdose Response'!$D$4)</f>
        <v>44743</v>
      </c>
      <c r="E333" s="144">
        <f>IF(ISBLANK('8. Post Overdose Response'!$D$5),"",'8. Post Overdose Response'!$D$5)</f>
        <v>45107</v>
      </c>
      <c r="F333" t="s">
        <v>722</v>
      </c>
      <c r="G333" s="157" t="s">
        <v>122</v>
      </c>
      <c r="H333" t="str">
        <f>'8. Post Overdose Response'!B18</f>
        <v># of participants who use opioids and/or have OUD referred to primary healthcare</v>
      </c>
      <c r="I333" s="154" t="s">
        <v>44</v>
      </c>
      <c r="J333" t="str">
        <f>IF(ISBLANK('8. Post Overdose Response'!$C$36),"",'8. Post Overdose Response'!$C$36)</f>
        <v/>
      </c>
      <c r="L333" s="213"/>
      <c r="N333" t="str">
        <f>IF(ISBLANK('8. Post Overdose Response'!$D$36),"",'8. Post Overdose Response'!$D$36)</f>
        <v/>
      </c>
    </row>
    <row r="334" spans="3:14" x14ac:dyDescent="0.25">
      <c r="C334" s="162" t="s">
        <v>1117</v>
      </c>
      <c r="D334" s="144">
        <f>IF(ISBLANK('8. Post Overdose Response'!$D$4),"",'8. Post Overdose Response'!$D$4)</f>
        <v>44743</v>
      </c>
      <c r="E334" s="144">
        <f>IF(ISBLANK('8. Post Overdose Response'!$D$5),"",'8. Post Overdose Response'!$D$5)</f>
        <v>45107</v>
      </c>
      <c r="F334" t="s">
        <v>723</v>
      </c>
      <c r="G334" s="157" t="s">
        <v>134</v>
      </c>
      <c r="H334" t="str">
        <f>'8. Post Overdose Response'!$D$43</f>
        <v>% of participants, who use opioids and/or have OUD, who are satisfied w/ services</v>
      </c>
      <c r="I334" s="154" t="s">
        <v>16</v>
      </c>
      <c r="J334" t="str">
        <f>IF(ISBLANK('8. Post Overdose Response'!$C$43),"",'8. Post Overdose Response'!$C$43)</f>
        <v/>
      </c>
      <c r="K334" t="str">
        <f>IF(ISBLANK('8. Post Overdose Response'!$C$44),"",'8. Post Overdose Response'!$C$44)</f>
        <v/>
      </c>
      <c r="L334" s="213" t="str">
        <f>IF('8. Post Overdose Response'!$E$43="Incomplete","",'8. Post Overdose Response'!$E$43)</f>
        <v/>
      </c>
      <c r="N334" t="str">
        <f>IF(ISBLANK('8. Post Overdose Response'!$F$43),"",'8. Post Overdose Response'!$F$43)</f>
        <v/>
      </c>
    </row>
    <row r="335" spans="3:14" x14ac:dyDescent="0.25">
      <c r="C335" s="162" t="s">
        <v>1117</v>
      </c>
      <c r="D335" s="144">
        <f>IF(ISBLANK('8. Post Overdose Response'!$D$4),"",'8. Post Overdose Response'!$D$4)</f>
        <v>44743</v>
      </c>
      <c r="E335" s="144">
        <f>IF(ISBLANK('8. Post Overdose Response'!$D$5),"",'8. Post Overdose Response'!$D$5)</f>
        <v>45107</v>
      </c>
      <c r="F335" t="s">
        <v>723</v>
      </c>
      <c r="G335" s="157" t="s">
        <v>135</v>
      </c>
      <c r="H335" t="str">
        <f>'8. Post Overdose Response'!$D$45</f>
        <v>% of EMS calls for opioid overdose</v>
      </c>
      <c r="I335" s="154" t="s">
        <v>16</v>
      </c>
      <c r="J335" t="str">
        <f>IF(ISBLANK('8. Post Overdose Response'!$C$45),"",'8. Post Overdose Response'!$C$45)</f>
        <v/>
      </c>
      <c r="K335" t="str">
        <f>IF(ISBLANK('8. Post Overdose Response'!$C$46),"",'8. Post Overdose Response'!$C$46)</f>
        <v/>
      </c>
      <c r="L335" s="213" t="str">
        <f>IF('8. Post Overdose Response'!$E$45="Incomplete","",'8. Post Overdose Response'!$E$45)</f>
        <v/>
      </c>
      <c r="N335" t="str">
        <f>IF(ISBLANK('8. Post Overdose Response'!$F$45),"",'8. Post Overdose Response'!$F$45)</f>
        <v/>
      </c>
    </row>
    <row r="336" spans="3:14" x14ac:dyDescent="0.25">
      <c r="C336" s="162" t="s">
        <v>1117</v>
      </c>
      <c r="D336" s="144">
        <f>IF(ISBLANK('8. Post Overdose Response'!$D$4),"",'8. Post Overdose Response'!$D$4)</f>
        <v>44743</v>
      </c>
      <c r="E336" s="144">
        <f>IF(ISBLANK('8. Post Overdose Response'!$D$5),"",'8. Post Overdose Response'!$D$5)</f>
        <v>45107</v>
      </c>
      <c r="F336" t="s">
        <v>723</v>
      </c>
      <c r="G336" s="157" t="s">
        <v>144</v>
      </c>
      <c r="H336" t="str">
        <f>IF(ISBLANK('8. Post Overdose Response'!$B$21),"",'8. Post Overdose Response'!$B$21)</f>
        <v/>
      </c>
      <c r="I336" s="154" t="s">
        <v>16</v>
      </c>
      <c r="J336" t="str">
        <f>IF(ISBLANK('8. Post Overdose Response'!$C$21),"",'8. Post Overdose Response'!$C$21)</f>
        <v/>
      </c>
      <c r="L336" s="213"/>
      <c r="M336" t="str">
        <f>IF(ISBLANK('8. Post Overdose Response'!$D$21),"",'8. Post Overdose Response'!$D$21)</f>
        <v/>
      </c>
      <c r="N336" t="str">
        <f>IF(ISBLANK('8. Post Overdose Response'!$E$21),"",'8. Post Overdose Response'!$E$21)</f>
        <v/>
      </c>
    </row>
    <row r="337" spans="3:14" x14ac:dyDescent="0.25">
      <c r="C337" s="162" t="s">
        <v>1117</v>
      </c>
      <c r="D337" s="144">
        <f>IF(ISBLANK('8. Post Overdose Response'!$D$4),"",'8. Post Overdose Response'!$D$4)</f>
        <v>44743</v>
      </c>
      <c r="E337" s="144">
        <f>IF(ISBLANK('8. Post Overdose Response'!$D$5),"",'8. Post Overdose Response'!$D$5)</f>
        <v>45107</v>
      </c>
      <c r="F337" t="s">
        <v>723</v>
      </c>
      <c r="G337" s="157" t="s">
        <v>145</v>
      </c>
      <c r="H337" t="str">
        <f>IF(ISBLANK('8. Post Overdose Response'!$B$22),"",'8. Post Overdose Response'!$B$22)</f>
        <v/>
      </c>
      <c r="I337" s="154" t="s">
        <v>16</v>
      </c>
      <c r="J337" t="str">
        <f>IF(ISBLANK('8. Post Overdose Response'!$C$22),"",'8. Post Overdose Response'!$C$22)</f>
        <v/>
      </c>
      <c r="L337" s="213"/>
      <c r="M337" t="str">
        <f>IF(ISBLANK('8. Post Overdose Response'!$D$22),"",'8. Post Overdose Response'!$D$22)</f>
        <v/>
      </c>
      <c r="N337" t="str">
        <f>IF(ISBLANK('8. Post Overdose Response'!$E$22),"",'8. Post Overdose Response'!$E$22)</f>
        <v/>
      </c>
    </row>
    <row r="338" spans="3:14" x14ac:dyDescent="0.25">
      <c r="C338" s="162" t="s">
        <v>1117</v>
      </c>
      <c r="D338" s="144">
        <f>IF(ISBLANK('8. Post Overdose Response'!$D$4),"",'8. Post Overdose Response'!$D$4)</f>
        <v>44743</v>
      </c>
      <c r="E338" s="144">
        <f>IF(ISBLANK('8. Post Overdose Response'!$D$5),"",'8. Post Overdose Response'!$D$5)</f>
        <v>45107</v>
      </c>
      <c r="F338" t="s">
        <v>723</v>
      </c>
      <c r="G338" t="s">
        <v>146</v>
      </c>
      <c r="H338" t="str">
        <f>IF(ISBLANK('8. Post Overdose Response'!$B$23),"",'8. Post Overdose Response'!$B$23)</f>
        <v/>
      </c>
      <c r="I338" s="154" t="s">
        <v>16</v>
      </c>
      <c r="J338" t="str">
        <f>IF(ISBLANK('8. Post Overdose Response'!$C$23),"",'8. Post Overdose Response'!$C$23)</f>
        <v/>
      </c>
      <c r="L338" s="213"/>
      <c r="M338" t="str">
        <f>IF(ISBLANK('8. Post Overdose Response'!$D$23),"",'8. Post Overdose Response'!$D$23)</f>
        <v/>
      </c>
      <c r="N338" t="str">
        <f>IF(ISBLANK('8. Post Overdose Response'!$E$23),"",'8. Post Overdose Response'!$E$23)</f>
        <v/>
      </c>
    </row>
    <row r="339" spans="3:14" x14ac:dyDescent="0.25">
      <c r="C339" s="162" t="s">
        <v>1117</v>
      </c>
      <c r="D339" s="144">
        <f>IF(ISBLANK('8. Post Overdose Response'!$D$4),"",'8. Post Overdose Response'!$D$4)</f>
        <v>44743</v>
      </c>
      <c r="E339" s="144">
        <f>IF(ISBLANK('8. Post Overdose Response'!$D$5),"",'8. Post Overdose Response'!$D$5)</f>
        <v>45107</v>
      </c>
      <c r="F339" t="s">
        <v>723</v>
      </c>
      <c r="G339" s="157" t="s">
        <v>149</v>
      </c>
      <c r="H339" t="str">
        <f>IF(ISBLANK('8. Post Overdose Response'!$D$47),"",'8. Post Overdose Response'!$D$47)</f>
        <v/>
      </c>
      <c r="I339" s="154" t="s">
        <v>16</v>
      </c>
      <c r="J339" t="str">
        <f>IF(ISBLANK('8. Post Overdose Response'!$C$47),"",'8. Post Overdose Response'!$C$47)</f>
        <v/>
      </c>
      <c r="K339" t="str">
        <f>IF(ISBLANK('8. Post Overdose Response'!$C$48),"",'8. Post Overdose Response'!$C$48)</f>
        <v/>
      </c>
      <c r="L339" s="213" t="str">
        <f>IF('8. Post Overdose Response'!$E$47="Incomplete","",'8. Post Overdose Response'!$E$47)</f>
        <v/>
      </c>
      <c r="N339" t="str">
        <f>IF(ISBLANK('8. Post Overdose Response'!$F$47),"",'8. Post Overdose Response'!$F$47)</f>
        <v/>
      </c>
    </row>
    <row r="340" spans="3:14" x14ac:dyDescent="0.25">
      <c r="C340" s="162" t="s">
        <v>1117</v>
      </c>
      <c r="D340" s="144">
        <f>IF(ISBLANK('8. Post Overdose Response'!$D$4),"",'8. Post Overdose Response'!$D$4)</f>
        <v>44743</v>
      </c>
      <c r="E340" s="144">
        <f>IF(ISBLANK('8. Post Overdose Response'!$D$5),"",'8. Post Overdose Response'!$D$5)</f>
        <v>45107</v>
      </c>
      <c r="F340" t="s">
        <v>723</v>
      </c>
      <c r="G340" s="157" t="s">
        <v>150</v>
      </c>
      <c r="H340" t="str">
        <f>IF(ISBLANK('8. Post Overdose Response'!$D$49),"",'8. Post Overdose Response'!$D$49)</f>
        <v/>
      </c>
      <c r="I340" s="154" t="s">
        <v>16</v>
      </c>
      <c r="J340" t="str">
        <f>IF(ISBLANK('8. Post Overdose Response'!$C$49),"",'8. Post Overdose Response'!$C$49)</f>
        <v/>
      </c>
      <c r="K340" t="str">
        <f>IF(ISBLANK('8. Post Overdose Response'!$C$50),"",'8. Post Overdose Response'!$C$50)</f>
        <v/>
      </c>
      <c r="L340" s="213" t="str">
        <f>IF('8. Post Overdose Response'!$E$49="Incomplete","",'8. Post Overdose Response'!$E$49)</f>
        <v/>
      </c>
      <c r="N340" t="str">
        <f>IF(ISBLANK('8. Post Overdose Response'!$F$49),"",'8. Post Overdose Response'!$F$49)</f>
        <v/>
      </c>
    </row>
    <row r="341" spans="3:14" x14ac:dyDescent="0.25">
      <c r="C341" s="162" t="s">
        <v>1117</v>
      </c>
      <c r="D341" s="144">
        <f>IF(ISBLANK('8. Post Overdose Response'!$D$4),"",'8. Post Overdose Response'!$D$4)</f>
        <v>44743</v>
      </c>
      <c r="E341" s="144">
        <f>IF(ISBLANK('8. Post Overdose Response'!$D$5),"",'8. Post Overdose Response'!$D$5)</f>
        <v>45107</v>
      </c>
      <c r="F341" t="s">
        <v>723</v>
      </c>
      <c r="G341" t="s">
        <v>151</v>
      </c>
      <c r="H341" t="str">
        <f>IF(ISBLANK('8. Post Overdose Response'!$D$51),"",'8. Post Overdose Response'!$D$51)</f>
        <v/>
      </c>
      <c r="I341" s="154" t="s">
        <v>16</v>
      </c>
      <c r="J341" t="str">
        <f>IF(ISBLANK('8. Post Overdose Response'!$C$51),"",'8. Post Overdose Response'!$C$51)</f>
        <v/>
      </c>
      <c r="K341" t="str">
        <f>IF(ISBLANK('8. Post Overdose Response'!$C$52),"",'8. Post Overdose Response'!$C$52)</f>
        <v/>
      </c>
      <c r="L341" s="213" t="str">
        <f>IF('8. Post Overdose Response'!$E$51="Incomplete","",'8. Post Overdose Response'!$E$51)</f>
        <v/>
      </c>
      <c r="N341" t="str">
        <f>IF(ISBLANK('8. Post Overdose Response'!$F$51),"",'8. Post Overdose Response'!$F$51)</f>
        <v/>
      </c>
    </row>
    <row r="342" spans="3:14" x14ac:dyDescent="0.25">
      <c r="C342" s="162" t="s">
        <v>1117</v>
      </c>
      <c r="D342" s="144">
        <f>IF(ISBLANK('8. Post Overdose Response'!$D$4),"",'8. Post Overdose Response'!$D$4)</f>
        <v>44743</v>
      </c>
      <c r="E342" s="144">
        <f>IF(ISBLANK('8. Post Overdose Response'!$D$5),"",'8. Post Overdose Response'!$D$5)</f>
        <v>45107</v>
      </c>
      <c r="F342" t="s">
        <v>724</v>
      </c>
      <c r="G342" s="157" t="s">
        <v>158</v>
      </c>
      <c r="H342" t="str">
        <f>'8. Post Overdose Response'!$D$57</f>
        <v xml:space="preserve">% of patients with OUD who adhere to treatment __ months after first appointment </v>
      </c>
      <c r="I342" s="154" t="s">
        <v>16</v>
      </c>
      <c r="J342" t="str">
        <f>IF(ISBLANK('8. Post Overdose Response'!$C$57),"",'8. Post Overdose Response'!$C$57)</f>
        <v/>
      </c>
      <c r="K342" t="str">
        <f>IF(ISBLANK('8. Post Overdose Response'!$C$58),"",'8. Post Overdose Response'!$C$58)</f>
        <v/>
      </c>
      <c r="L342" s="213" t="str">
        <f>IF('8. Post Overdose Response'!$E$57="Incomplete","",'8. Post Overdose Response'!$E$57)</f>
        <v/>
      </c>
      <c r="N342" t="str">
        <f>IF(ISBLANK('8. Post Overdose Response'!$F$57),"",'8. Post Overdose Response'!$F$57)</f>
        <v/>
      </c>
    </row>
    <row r="343" spans="3:14" x14ac:dyDescent="0.25">
      <c r="C343" s="162" t="s">
        <v>1117</v>
      </c>
      <c r="D343" s="144">
        <f>IF(ISBLANK('8. Post Overdose Response'!$D$4),"",'8. Post Overdose Response'!$D$4)</f>
        <v>44743</v>
      </c>
      <c r="E343" s="144">
        <f>IF(ISBLANK('8. Post Overdose Response'!$D$5),"",'8. Post Overdose Response'!$D$5)</f>
        <v>45107</v>
      </c>
      <c r="F343" t="s">
        <v>724</v>
      </c>
      <c r="G343" s="157" t="s">
        <v>159</v>
      </c>
      <c r="H343" t="str">
        <f>'8. Post Overdose Response'!$D$59</f>
        <v>% of participants with OUD who have obtained employment at __ months, through engagement with recovery support services at __ months</v>
      </c>
      <c r="I343" s="154" t="s">
        <v>16</v>
      </c>
      <c r="J343" t="str">
        <f>IF(ISBLANK('8. Post Overdose Response'!$C$59),"",'8. Post Overdose Response'!$C$59)</f>
        <v/>
      </c>
      <c r="K343" t="str">
        <f>IF(ISBLANK('8. Post Overdose Response'!$C$60),"",'8. Post Overdose Response'!$C$60)</f>
        <v/>
      </c>
      <c r="L343" s="213" t="str">
        <f>IF('8. Post Overdose Response'!$E$59="Incomplete","",'8. Post Overdose Response'!$E$59)</f>
        <v/>
      </c>
      <c r="N343" t="str">
        <f>IF(ISBLANK('8. Post Overdose Response'!$F$59),"",'8. Post Overdose Response'!$F$59)</f>
        <v/>
      </c>
    </row>
    <row r="344" spans="3:14" x14ac:dyDescent="0.25">
      <c r="C344" s="162" t="s">
        <v>1117</v>
      </c>
      <c r="D344" s="144">
        <f>IF(ISBLANK('8. Post Overdose Response'!$D$4),"",'8. Post Overdose Response'!$D$4)</f>
        <v>44743</v>
      </c>
      <c r="E344" s="144">
        <f>IF(ISBLANK('8. Post Overdose Response'!$D$5),"",'8. Post Overdose Response'!$D$5)</f>
        <v>45107</v>
      </c>
      <c r="F344" t="s">
        <v>724</v>
      </c>
      <c r="G344" s="157" t="s">
        <v>160</v>
      </c>
      <c r="H344" t="str">
        <f>'8. Post Overdose Response'!$D$61</f>
        <v xml:space="preserve">% of participants with OUD who retain housing at __ months through engagement with recovery support services at __ months </v>
      </c>
      <c r="I344" s="154" t="s">
        <v>16</v>
      </c>
      <c r="J344" t="str">
        <f>IF(ISBLANK('8. Post Overdose Response'!$C$61),"",'8. Post Overdose Response'!$C$61)</f>
        <v/>
      </c>
      <c r="K344" t="str">
        <f>IF(ISBLANK('8. Post Overdose Response'!$C$62),"",'8. Post Overdose Response'!$C$62)</f>
        <v/>
      </c>
      <c r="L344" s="213" t="str">
        <f>IF('8. Post Overdose Response'!$E$61="Incomplete","",'8. Post Overdose Response'!$E$61)</f>
        <v/>
      </c>
      <c r="N344" t="str">
        <f>IF(ISBLANK('8. Post Overdose Response'!$F$61),"",'8. Post Overdose Response'!$F$61)</f>
        <v/>
      </c>
    </row>
    <row r="345" spans="3:14" x14ac:dyDescent="0.25">
      <c r="C345" s="162" t="s">
        <v>1117</v>
      </c>
      <c r="D345" s="144">
        <f>IF(ISBLANK('8. Post Overdose Response'!$D$4),"",'8. Post Overdose Response'!$D$4)</f>
        <v>44743</v>
      </c>
      <c r="E345" s="144">
        <f>IF(ISBLANK('8. Post Overdose Response'!$D$5),"",'8. Post Overdose Response'!$D$5)</f>
        <v>45107</v>
      </c>
      <c r="F345" t="s">
        <v>724</v>
      </c>
      <c r="G345" s="157" t="s">
        <v>161</v>
      </c>
      <c r="H345" t="str">
        <f>'8. Post Overdose Response'!$D$63</f>
        <v>% of participants with OUD engaged with harm reduction services at __</v>
      </c>
      <c r="I345" s="154" t="s">
        <v>16</v>
      </c>
      <c r="J345" t="str">
        <f>IF(ISBLANK('8. Post Overdose Response'!$C$63),"",'8. Post Overdose Response'!$C$63)</f>
        <v/>
      </c>
      <c r="K345" t="str">
        <f>IF(ISBLANK('8. Post Overdose Response'!$C$64),"",'8. Post Overdose Response'!$C$64)</f>
        <v/>
      </c>
      <c r="L345" s="213" t="str">
        <f>IF('8. Post Overdose Response'!$E$63="Incomplete","",'8. Post Overdose Response'!$E$63)</f>
        <v/>
      </c>
      <c r="N345" t="str">
        <f>IF(ISBLANK('8. Post Overdose Response'!$F$63),"",'8. Post Overdose Response'!$F$63)</f>
        <v/>
      </c>
    </row>
    <row r="346" spans="3:14" x14ac:dyDescent="0.25">
      <c r="C346" s="162" t="s">
        <v>1117</v>
      </c>
      <c r="D346" s="144">
        <f>IF(ISBLANK('8. Post Overdose Response'!$D$4),"",'8. Post Overdose Response'!$D$4)</f>
        <v>44743</v>
      </c>
      <c r="E346" s="144">
        <f>IF(ISBLANK('8. Post Overdose Response'!$D$5),"",'8. Post Overdose Response'!$D$5)</f>
        <v>45107</v>
      </c>
      <c r="F346" t="s">
        <v>724</v>
      </c>
      <c r="G346" s="157" t="s">
        <v>162</v>
      </c>
      <c r="H346" t="str">
        <f>'8. Post Overdose Response'!$D$65</f>
        <v>% of participants with OUD using primary healthcare services at __ months</v>
      </c>
      <c r="I346" s="154" t="s">
        <v>16</v>
      </c>
      <c r="J346" t="str">
        <f>IF(ISBLANK('8. Post Overdose Response'!$C$65),"",'8. Post Overdose Response'!$C$65)</f>
        <v/>
      </c>
      <c r="K346" t="str">
        <f>IF(ISBLANK('8. Post Overdose Response'!$C$66),"",'8. Post Overdose Response'!$C$66)</f>
        <v/>
      </c>
      <c r="L346" s="213" t="str">
        <f>IF('8. Post Overdose Response'!$E$65="Incomplete","",'8. Post Overdose Response'!$E$65)</f>
        <v/>
      </c>
      <c r="N346" t="str">
        <f>IF(ISBLANK('8. Post Overdose Response'!$F$65),"",'8. Post Overdose Response'!$F$65)</f>
        <v/>
      </c>
    </row>
    <row r="347" spans="3:14" x14ac:dyDescent="0.25">
      <c r="C347" s="162" t="s">
        <v>1117</v>
      </c>
      <c r="D347" s="144">
        <f>IF(ISBLANK('8. Post Overdose Response'!$D$4),"",'8. Post Overdose Response'!$D$4)</f>
        <v>44743</v>
      </c>
      <c r="E347" s="144">
        <f>IF(ISBLANK('8. Post Overdose Response'!$D$5),"",'8. Post Overdose Response'!$D$5)</f>
        <v>45107</v>
      </c>
      <c r="F347" t="s">
        <v>724</v>
      </c>
      <c r="G347" s="157" t="s">
        <v>986</v>
      </c>
      <c r="H347" t="str">
        <f>'8. Post Overdose Response'!$D$67</f>
        <v>% of participants with OUD using other services at __ months</v>
      </c>
      <c r="I347" s="154" t="s">
        <v>16</v>
      </c>
      <c r="J347" t="str">
        <f>IF(ISBLANK('8. Post Overdose Response'!$C$67),"",'8. Post Overdose Response'!$C$67)</f>
        <v/>
      </c>
      <c r="K347" t="str">
        <f>IF(ISBLANK('8. Post Overdose Response'!$C$68),"",'8. Post Overdose Response'!$C$68)</f>
        <v/>
      </c>
      <c r="L347" s="213" t="str">
        <f>IF('8. Post Overdose Response'!$E$67="Incomplete","",'8. Post Overdose Response'!$E$67)</f>
        <v/>
      </c>
      <c r="N347" t="str">
        <f>IF(ISBLANK('8. Post Overdose Response'!$F$67),"",'8. Post Overdose Response'!$F$67)</f>
        <v/>
      </c>
    </row>
    <row r="348" spans="3:14" x14ac:dyDescent="0.25">
      <c r="C348" s="162" t="s">
        <v>1117</v>
      </c>
      <c r="D348" s="144">
        <f>IF(ISBLANK('8. Post Overdose Response'!$D$4),"",'8. Post Overdose Response'!$D$4)</f>
        <v>44743</v>
      </c>
      <c r="E348" s="144">
        <f>IF(ISBLANK('8. Post Overdose Response'!$D$5),"",'8. Post Overdose Response'!$D$5)</f>
        <v>45107</v>
      </c>
      <c r="F348" t="s">
        <v>724</v>
      </c>
      <c r="G348" s="157" t="s">
        <v>987</v>
      </c>
      <c r="H348" t="str">
        <f>'8. Post Overdose Response'!$D$69</f>
        <v xml:space="preserve">% of participants who report getting the social and emotional support they need </v>
      </c>
      <c r="I348" s="154" t="s">
        <v>16</v>
      </c>
      <c r="J348" t="str">
        <f>IF(ISBLANK('8. Post Overdose Response'!$C$69),"",'8. Post Overdose Response'!$C$69)</f>
        <v/>
      </c>
      <c r="K348" t="str">
        <f>IF(ISBLANK('8. Post Overdose Response'!$C$70),"",'8. Post Overdose Response'!$C$70)</f>
        <v/>
      </c>
      <c r="L348" s="213" t="str">
        <f>IF('8. Post Overdose Response'!$E$69="Incomplete","",'8. Post Overdose Response'!$E$69)</f>
        <v/>
      </c>
      <c r="N348" t="str">
        <f>IF(ISBLANK('8. Post Overdose Response'!$F$69),"",'8. Post Overdose Response'!$F$69)</f>
        <v/>
      </c>
    </row>
    <row r="349" spans="3:14" x14ac:dyDescent="0.25">
      <c r="C349" s="162" t="s">
        <v>1117</v>
      </c>
      <c r="D349" s="144">
        <f>IF(ISBLANK('8. Post Overdose Response'!$D$4),"",'8. Post Overdose Response'!$D$4)</f>
        <v>44743</v>
      </c>
      <c r="E349" s="144">
        <f>IF(ISBLANK('8. Post Overdose Response'!$D$5),"",'8. Post Overdose Response'!$D$5)</f>
        <v>45107</v>
      </c>
      <c r="F349" t="s">
        <v>724</v>
      </c>
      <c r="G349" s="157" t="s">
        <v>989</v>
      </c>
      <c r="H349" t="str">
        <f>'8. Post Overdose Response'!$D$71</f>
        <v># of community overdose reversals using naloxone</v>
      </c>
      <c r="I349" s="154" t="s">
        <v>16</v>
      </c>
      <c r="J349" t="str">
        <f>IF(ISBLANK('8. Post Overdose Response'!$C$71),"",'8. Post Overdose Response'!$C$71)</f>
        <v/>
      </c>
      <c r="L349" s="213"/>
      <c r="N349" t="str">
        <f>IF(ISBLANK('8. Post Overdose Response'!$F$71),"",'8. Post Overdose Response'!$F$71)</f>
        <v/>
      </c>
    </row>
    <row r="350" spans="3:14" x14ac:dyDescent="0.25">
      <c r="C350" s="162" t="s">
        <v>1117</v>
      </c>
      <c r="D350" s="144">
        <f>IF(ISBLANK('8. Post Overdose Response'!$D$4),"",'8. Post Overdose Response'!$D$4)</f>
        <v>44743</v>
      </c>
      <c r="E350" s="144">
        <f>IF(ISBLANK('8. Post Overdose Response'!$D$5),"",'8. Post Overdose Response'!$D$5)</f>
        <v>45107</v>
      </c>
      <c r="F350" t="s">
        <v>724</v>
      </c>
      <c r="G350" t="s">
        <v>155</v>
      </c>
      <c r="H350" t="str">
        <f>IF(ISBLANK('8. Post Overdose Response'!$D$72),"",'8. Post Overdose Response'!$D$72)</f>
        <v/>
      </c>
      <c r="I350" s="154" t="s">
        <v>16</v>
      </c>
      <c r="J350" t="str">
        <f>IF(ISBLANK('8. Post Overdose Response'!$C$72),"",'8. Post Overdose Response'!$C$72)</f>
        <v/>
      </c>
      <c r="K350" t="str">
        <f>IF(ISBLANK('8. Post Overdose Response'!$C$73),"",'8. Post Overdose Response'!$C$73)</f>
        <v/>
      </c>
      <c r="L350" s="213" t="str">
        <f>IF('8. Post Overdose Response'!$E$72="Incomplete","",'8. Post Overdose Response'!$E$72)</f>
        <v/>
      </c>
      <c r="N350" t="str">
        <f>IF(ISBLANK('8. Post Overdose Response'!$F$72),"",'8. Post Overdose Response'!$F$72)</f>
        <v/>
      </c>
    </row>
    <row r="351" spans="3:14" x14ac:dyDescent="0.25">
      <c r="C351" s="162" t="s">
        <v>1117</v>
      </c>
      <c r="D351" s="144">
        <f>IF(ISBLANK('8. Post Overdose Response'!$D$4),"",'8. Post Overdose Response'!$D$4)</f>
        <v>44743</v>
      </c>
      <c r="E351" s="144">
        <f>IF(ISBLANK('8. Post Overdose Response'!$D$5),"",'8. Post Overdose Response'!$D$5)</f>
        <v>45107</v>
      </c>
      <c r="F351" t="s">
        <v>724</v>
      </c>
      <c r="G351" t="s">
        <v>156</v>
      </c>
      <c r="H351" t="str">
        <f>IF(ISBLANK('8. Post Overdose Response'!$D$74),"",'8. Post Overdose Response'!$D$74)</f>
        <v/>
      </c>
      <c r="I351" s="154" t="s">
        <v>16</v>
      </c>
      <c r="J351" t="str">
        <f>IF(ISBLANK('8. Post Overdose Response'!$C$74),"",'8. Post Overdose Response'!$C$74)</f>
        <v/>
      </c>
      <c r="K351" t="str">
        <f>IF(ISBLANK('8. Post Overdose Response'!$C$75),"",'8. Post Overdose Response'!$C$75)</f>
        <v/>
      </c>
      <c r="L351" s="213" t="str">
        <f>IF('8. Post Overdose Response'!$E$74="Incomplete","",'8. Post Overdose Response'!$E$74)</f>
        <v/>
      </c>
      <c r="N351" t="str">
        <f>IF(ISBLANK('8. Post Overdose Response'!$F$74),"",'8. Post Overdose Response'!$F$74)</f>
        <v/>
      </c>
    </row>
    <row r="352" spans="3:14" x14ac:dyDescent="0.25">
      <c r="C352" s="162" t="s">
        <v>1117</v>
      </c>
      <c r="D352" s="144">
        <f>IF(ISBLANK('8. Post Overdose Response'!$D$4),"",'8. Post Overdose Response'!$D$4)</f>
        <v>44743</v>
      </c>
      <c r="E352" s="144">
        <f>IF(ISBLANK('8. Post Overdose Response'!$D$5),"",'8. Post Overdose Response'!$D$5)</f>
        <v>45107</v>
      </c>
      <c r="F352" t="s">
        <v>724</v>
      </c>
      <c r="G352" t="s">
        <v>157</v>
      </c>
      <c r="H352" t="str">
        <f>IF(ISBLANK('8. Post Overdose Response'!$D$76),"",'8. Post Overdose Response'!$D$76)</f>
        <v/>
      </c>
      <c r="I352" s="154" t="s">
        <v>16</v>
      </c>
      <c r="J352" t="str">
        <f>IF(ISBLANK('8. Post Overdose Response'!$C$76),"",'8. Post Overdose Response'!$C$76)</f>
        <v/>
      </c>
      <c r="K352" t="str">
        <f>IF(ISBLANK('8. Post Overdose Response'!$C$77),"",'8. Post Overdose Response'!$C$77)</f>
        <v/>
      </c>
      <c r="L352" s="213" t="str">
        <f>IF('8. Post Overdose Response'!$E$76="Incomplete","",'8. Post Overdose Response'!$E$76)</f>
        <v/>
      </c>
      <c r="N352" t="str">
        <f>IF(ISBLANK('8. Post Overdose Response'!$F$76),"",'8. Post Overdose Response'!$F$76)</f>
        <v/>
      </c>
    </row>
    <row r="353" spans="3:14" x14ac:dyDescent="0.25">
      <c r="C353" s="162" t="s">
        <v>1117</v>
      </c>
      <c r="D353" s="144">
        <f>IF(ISBLANK('8. Post Overdose Response'!$D$4),"",'8. Post Overdose Response'!$D$4)</f>
        <v>44743</v>
      </c>
      <c r="E353" s="144">
        <f>IF(ISBLANK('8. Post Overdose Response'!$D$5),"",'8. Post Overdose Response'!$D$5)</f>
        <v>45107</v>
      </c>
      <c r="F353" t="s">
        <v>725</v>
      </c>
      <c r="G353" t="s">
        <v>163</v>
      </c>
      <c r="H353" t="str">
        <f>'8. Post Overdose Response'!$B$82</f>
        <v>% of residents receiving dispensed buprenorphine prescriptions</v>
      </c>
      <c r="I353" s="154" t="s">
        <v>16</v>
      </c>
      <c r="J353" t="str">
        <f>IF('8. Post Overdose Response'!$C$82="Yes", 1, IF('8. Post Overdose Response'!$C$82="No", 0, ""))</f>
        <v/>
      </c>
      <c r="L353" s="213"/>
      <c r="N353" t="str">
        <f>IF(ISBLANK('8. Post Overdose Response'!$F$82),"",'8. Post Overdose Response'!$F$82)</f>
        <v/>
      </c>
    </row>
    <row r="354" spans="3:14" x14ac:dyDescent="0.25">
      <c r="C354" s="162" t="s">
        <v>1117</v>
      </c>
      <c r="D354" s="144">
        <f>IF(ISBLANK('8. Post Overdose Response'!$D$4),"",'8. Post Overdose Response'!$D$4)</f>
        <v>44743</v>
      </c>
      <c r="E354" s="144">
        <f>IF(ISBLANK('8. Post Overdose Response'!$D$5),"",'8. Post Overdose Response'!$D$5)</f>
        <v>45107</v>
      </c>
      <c r="F354" t="s">
        <v>725</v>
      </c>
      <c r="G354" t="s">
        <v>359</v>
      </c>
      <c r="H354" t="str">
        <f>'8. Post Overdose Response'!$B$83</f>
        <v>% of individuals with OUD served by treatment programs who are uninsured or Medicaid beneficiaries</v>
      </c>
      <c r="I354" s="154" t="s">
        <v>16</v>
      </c>
      <c r="J354" t="str">
        <f>IF('8. Post Overdose Response'!$C$83="Yes", 1, IF('8. Post Overdose Response'!$C$83="No", 0,""))</f>
        <v/>
      </c>
      <c r="L354" s="213"/>
      <c r="N354" t="str">
        <f>IF(ISBLANK('8. Post Overdose Response'!$F$83),"",'8. Post Overdose Response'!$F$83)</f>
        <v/>
      </c>
    </row>
    <row r="355" spans="3:14" x14ac:dyDescent="0.25">
      <c r="C355" s="162" t="s">
        <v>1117</v>
      </c>
      <c r="D355" s="144">
        <f>IF(ISBLANK('8. Post Overdose Response'!$D$4),"",'8. Post Overdose Response'!$D$4)</f>
        <v>44743</v>
      </c>
      <c r="E355" s="144">
        <f>IF(ISBLANK('8. Post Overdose Response'!$D$5),"",'8. Post Overdose Response'!$D$5)</f>
        <v>45107</v>
      </c>
      <c r="F355" t="s">
        <v>725</v>
      </c>
      <c r="G355" t="s">
        <v>164</v>
      </c>
      <c r="H355" t="str">
        <f>'8. Post Overdose Response'!$B$84</f>
        <v>% housing &amp; homelessness 211 calls</v>
      </c>
      <c r="I355" s="154" t="s">
        <v>16</v>
      </c>
      <c r="J355" t="str">
        <f>IF('8. Post Overdose Response'!$C$84="Yes",1,IF('8. Post Overdose Response'!$C$84="No",0,""))</f>
        <v/>
      </c>
      <c r="L355" s="213"/>
      <c r="N355" t="str">
        <f>IF(ISBLANK('8. Post Overdose Response'!$F$84),"",'8. Post Overdose Response'!$F$84)</f>
        <v/>
      </c>
    </row>
    <row r="356" spans="3:14" x14ac:dyDescent="0.25">
      <c r="C356" s="162" t="s">
        <v>1117</v>
      </c>
      <c r="D356" s="144">
        <f>IF(ISBLANK('8. Post Overdose Response'!$D$4),"",'8. Post Overdose Response'!$D$4)</f>
        <v>44743</v>
      </c>
      <c r="E356" s="144">
        <f>IF(ISBLANK('8. Post Overdose Response'!$D$5),"",'8. Post Overdose Response'!$D$5)</f>
        <v>45107</v>
      </c>
      <c r="F356" t="s">
        <v>725</v>
      </c>
      <c r="G356" t="s">
        <v>165</v>
      </c>
      <c r="H356" t="str">
        <f>'8. Post Overdose Response'!$B$85</f>
        <v>Unemployment rate</v>
      </c>
      <c r="I356" s="154" t="s">
        <v>16</v>
      </c>
      <c r="J356" t="str">
        <f>IF('8. Post Overdose Response'!$C$85="Yes", 1, IF('8. Post Overdose Response'!$C$85="No", 0, ""))</f>
        <v/>
      </c>
      <c r="L356" s="213"/>
      <c r="N356" t="str">
        <f>IF(ISBLANK('8. Post Overdose Response'!$F$85),"",'8. Post Overdose Response'!$F$85)</f>
        <v/>
      </c>
    </row>
    <row r="357" spans="3:14" x14ac:dyDescent="0.25">
      <c r="C357" s="163" t="s">
        <v>1118</v>
      </c>
      <c r="D357" s="144">
        <f>IF(ISBLANK('9. Syringe Services'!D$4),"",'9. Syringe Services'!D$4)</f>
        <v>44743</v>
      </c>
      <c r="E357" s="144">
        <f>IF(ISBLANK('9. Syringe Services'!$D$5),"",'9. Syringe Services'!$D$5)</f>
        <v>45107</v>
      </c>
      <c r="F357" t="s">
        <v>722</v>
      </c>
      <c r="G357" t="s">
        <v>14</v>
      </c>
      <c r="H357" s="154" t="str">
        <f>'9. Syringe Services'!$B$10</f>
        <v xml:space="preserve"> # of unique participants, who use opioids and/or have OUD, served</v>
      </c>
      <c r="I357" s="154" t="s">
        <v>16</v>
      </c>
      <c r="J357" t="str">
        <f>IF(ISBLANK('9. Syringe Services'!C10),"",'9. Syringe Services'!C10)</f>
        <v/>
      </c>
      <c r="L357" s="212"/>
      <c r="M357" t="str">
        <f>IF(ISBLANK('9. Syringe Services'!D10),"",'9. Syringe Services'!D10)</f>
        <v/>
      </c>
      <c r="N357" t="str">
        <f>IF(ISBLANK('9. Syringe Services'!$E$10),"",'9. Syringe Services'!$E$10)</f>
        <v/>
      </c>
    </row>
    <row r="358" spans="3:14" x14ac:dyDescent="0.25">
      <c r="C358" s="163" t="s">
        <v>1118</v>
      </c>
      <c r="D358" s="144">
        <f>IF(ISBLANK('9. Syringe Services'!D$4),"",'9. Syringe Services'!D$4)</f>
        <v>44743</v>
      </c>
      <c r="E358" s="144">
        <f>IF(ISBLANK('9. Syringe Services'!$D$5),"",'9. Syringe Services'!$D$5)</f>
        <v>45107</v>
      </c>
      <c r="F358" t="s">
        <v>722</v>
      </c>
      <c r="G358" t="s">
        <v>17</v>
      </c>
      <c r="H358" s="154" t="str">
        <f>'9. Syringe Services'!$B$11</f>
        <v xml:space="preserve"> # of total contacts the program had with all participants</v>
      </c>
      <c r="I358" s="154" t="s">
        <v>16</v>
      </c>
      <c r="J358" t="str">
        <f>IF(ISBLANK('9. Syringe Services'!C11),"",'9. Syringe Services'!C11)</f>
        <v/>
      </c>
      <c r="L358" s="212"/>
      <c r="M358" t="str">
        <f>IF(ISBLANK('9. Syringe Services'!D11),"",'9. Syringe Services'!D11)</f>
        <v/>
      </c>
      <c r="N358" t="str">
        <f>IF(ISBLANK('9. Syringe Services'!$E$11),"",'9. Syringe Services'!$E$11)</f>
        <v/>
      </c>
    </row>
    <row r="359" spans="3:14" x14ac:dyDescent="0.25">
      <c r="C359" s="163" t="s">
        <v>1118</v>
      </c>
      <c r="D359" s="144">
        <f>IF(ISBLANK('9. Syringe Services'!D$4),"",'9. Syringe Services'!D$4)</f>
        <v>44743</v>
      </c>
      <c r="E359" s="144">
        <f>IF(ISBLANK('9. Syringe Services'!$D$5),"",'9. Syringe Services'!$D$5)</f>
        <v>45107</v>
      </c>
      <c r="F359" t="s">
        <v>722</v>
      </c>
      <c r="G359" t="s">
        <v>19</v>
      </c>
      <c r="H359" s="154" t="str">
        <f>'9. Syringe Services'!$B$12</f>
        <v xml:space="preserve"> # of syringes distributed</v>
      </c>
      <c r="I359" s="154" t="s">
        <v>16</v>
      </c>
      <c r="J359" t="str">
        <f>IF(ISBLANK('9. Syringe Services'!C12),"",'9. Syringe Services'!C12)</f>
        <v/>
      </c>
      <c r="L359" s="212"/>
      <c r="M359" t="str">
        <f>IF(ISBLANK('9. Syringe Services'!D12),"",'9. Syringe Services'!D12)</f>
        <v/>
      </c>
      <c r="N359" t="str">
        <f>IF(ISBLANK('9. Syringe Services'!$E$12),"",'9. Syringe Services'!$E$12)</f>
        <v/>
      </c>
    </row>
    <row r="360" spans="3:14" x14ac:dyDescent="0.25">
      <c r="C360" s="163" t="s">
        <v>1118</v>
      </c>
      <c r="D360" s="144">
        <f>IF(ISBLANK('9. Syringe Services'!D$4),"",'9. Syringe Services'!D$4)</f>
        <v>44743</v>
      </c>
      <c r="E360" s="144">
        <f>IF(ISBLANK('9. Syringe Services'!$D$5),"",'9. Syringe Services'!$D$5)</f>
        <v>45107</v>
      </c>
      <c r="F360" t="s">
        <v>722</v>
      </c>
      <c r="G360" t="s">
        <v>21</v>
      </c>
      <c r="H360" s="154" t="str">
        <f>'9. Syringe Services'!$B$13</f>
        <v xml:space="preserve"> # of types of supplies distributed (not count of individual items)</v>
      </c>
      <c r="I360" s="154" t="s">
        <v>16</v>
      </c>
      <c r="J360" t="str">
        <f>IF(ISBLANK('9. Syringe Services'!C13),"",'9. Syringe Services'!C13)</f>
        <v/>
      </c>
      <c r="L360" s="212"/>
      <c r="M360" t="str">
        <f>IF(ISBLANK('9. Syringe Services'!D13),"",'9. Syringe Services'!D13)</f>
        <v/>
      </c>
      <c r="N360" t="str">
        <f>IF(ISBLANK('9. Syringe Services'!$E$13),"",'9. Syringe Services'!$E$13)</f>
        <v/>
      </c>
    </row>
    <row r="361" spans="3:14" ht="14.25" customHeight="1" x14ac:dyDescent="0.25">
      <c r="C361" s="163" t="s">
        <v>1118</v>
      </c>
      <c r="D361" s="144">
        <f>IF(ISBLANK('9. Syringe Services'!D$4),"",'9. Syringe Services'!D$4)</f>
        <v>44743</v>
      </c>
      <c r="E361" s="144">
        <f>IF(ISBLANK('9. Syringe Services'!$D$5),"",'9. Syringe Services'!$D$5)</f>
        <v>45107</v>
      </c>
      <c r="F361" t="s">
        <v>722</v>
      </c>
      <c r="G361" t="s">
        <v>23</v>
      </c>
      <c r="H361" s="154" t="str">
        <f>'9. Syringe Services'!$B$14</f>
        <v># of trainings on harm reduction (e.g., overdose prevention, safer use practice, disease prevention) provided to participants</v>
      </c>
      <c r="I361" s="154" t="s">
        <v>16</v>
      </c>
      <c r="J361" t="str">
        <f>IF(ISBLANK('9. Syringe Services'!C14),"",'9. Syringe Services'!C14)</f>
        <v/>
      </c>
      <c r="L361" s="212"/>
      <c r="M361" t="str">
        <f>IF(ISBLANK('9. Syringe Services'!D14),"",'9. Syringe Services'!D14)</f>
        <v/>
      </c>
      <c r="N361" t="str">
        <f>IF(ISBLANK('9. Syringe Services'!$E$14),"",'9. Syringe Services'!$E$14)</f>
        <v/>
      </c>
    </row>
    <row r="362" spans="3:14" x14ac:dyDescent="0.25">
      <c r="C362" s="163" t="s">
        <v>1118</v>
      </c>
      <c r="D362" s="144">
        <f>IF(ISBLANK('9. Syringe Services'!D$4),"",'9. Syringe Services'!D$4)</f>
        <v>44743</v>
      </c>
      <c r="E362" s="144">
        <f>IF(ISBLANK('9. Syringe Services'!$D$5),"",'9. Syringe Services'!$D$5)</f>
        <v>45107</v>
      </c>
      <c r="F362" t="s">
        <v>722</v>
      </c>
      <c r="G362" t="s">
        <v>25</v>
      </c>
      <c r="H362" s="154" t="str">
        <f>'9. Syringe Services'!$B$15</f>
        <v># of participants trained on harm reduction (e.g., overdose prevention, safer use practice, disease prevention)</v>
      </c>
      <c r="I362" s="154" t="s">
        <v>16</v>
      </c>
      <c r="J362" t="str">
        <f>IF(ISBLANK('9. Syringe Services'!C15),"",'9. Syringe Services'!C15)</f>
        <v/>
      </c>
      <c r="L362" s="212"/>
      <c r="M362" t="str">
        <f>IF(ISBLANK('9. Syringe Services'!D15),"",'9. Syringe Services'!D15)</f>
        <v/>
      </c>
      <c r="N362" t="str">
        <f>IF(ISBLANK('9. Syringe Services'!$E$15),"",'9. Syringe Services'!$E$15)</f>
        <v/>
      </c>
    </row>
    <row r="363" spans="3:14" x14ac:dyDescent="0.25">
      <c r="C363" s="163" t="s">
        <v>1118</v>
      </c>
      <c r="D363" s="144">
        <f>IF(ISBLANK('9. Syringe Services'!D$4),"",'9. Syringe Services'!D$4)</f>
        <v>44743</v>
      </c>
      <c r="E363" s="144">
        <f>IF(ISBLANK('9. Syringe Services'!$D$5),"",'9. Syringe Services'!$D$5)</f>
        <v>45107</v>
      </c>
      <c r="F363" t="s">
        <v>722</v>
      </c>
      <c r="G363" t="s">
        <v>27</v>
      </c>
      <c r="H363" s="154" t="str">
        <f>'9. Syringe Services'!$B$16</f>
        <v># of participants referred to Treatment Services for OUD</v>
      </c>
      <c r="I363" s="154" t="s">
        <v>16</v>
      </c>
      <c r="J363" t="str">
        <f>IF(ISBLANK('9. Syringe Services'!C16),"",'9. Syringe Services'!C16)</f>
        <v/>
      </c>
      <c r="L363" s="212"/>
      <c r="M363" t="str">
        <f>IF(ISBLANK('9. Syringe Services'!D16),"",'9. Syringe Services'!D16)</f>
        <v/>
      </c>
      <c r="N363" t="str">
        <f>IF(ISBLANK('9. Syringe Services'!$E$16),"",'9. Syringe Services'!$E$16)</f>
        <v/>
      </c>
    </row>
    <row r="364" spans="3:14" x14ac:dyDescent="0.25">
      <c r="C364" s="163" t="s">
        <v>1118</v>
      </c>
      <c r="D364" s="144">
        <f>IF(ISBLANK('9. Syringe Services'!D$4),"",'9. Syringe Services'!D$4)</f>
        <v>44743</v>
      </c>
      <c r="E364" s="144">
        <f>IF(ISBLANK('9. Syringe Services'!$D$5),"",'9. Syringe Services'!$D$5)</f>
        <v>45107</v>
      </c>
      <c r="F364" t="s">
        <v>722</v>
      </c>
      <c r="G364" t="s">
        <v>28</v>
      </c>
      <c r="H364" s="154" t="str">
        <f>'9. Syringe Services'!$B$17</f>
        <v># of participants referred to Mental Health Services</v>
      </c>
      <c r="I364" s="154" t="s">
        <v>16</v>
      </c>
      <c r="J364" t="str">
        <f>IF(ISBLANK('9. Syringe Services'!C17),"",'9. Syringe Services'!C17)</f>
        <v/>
      </c>
      <c r="L364" s="212"/>
      <c r="M364" t="str">
        <f>IF(ISBLANK('9. Syringe Services'!D17),"",'9. Syringe Services'!D17)</f>
        <v/>
      </c>
      <c r="N364" t="str">
        <f>IF(ISBLANK('9. Syringe Services'!$E$17),"",'9. Syringe Services'!$E$17)</f>
        <v/>
      </c>
    </row>
    <row r="365" spans="3:14" x14ac:dyDescent="0.25">
      <c r="C365" s="163" t="s">
        <v>1118</v>
      </c>
      <c r="D365" s="144">
        <f>IF(ISBLANK('9. Syringe Services'!D$4),"",'9. Syringe Services'!D$4)</f>
        <v>44743</v>
      </c>
      <c r="E365" s="144">
        <f>IF(ISBLANK('9. Syringe Services'!$D$5),"",'9. Syringe Services'!$D$5)</f>
        <v>45107</v>
      </c>
      <c r="F365" t="s">
        <v>722</v>
      </c>
      <c r="G365" t="s">
        <v>29</v>
      </c>
      <c r="H365" s="154" t="str">
        <f>'9. Syringe Services'!$B$18</f>
        <v># of participants referred to Primary Care Services</v>
      </c>
      <c r="I365" s="154" t="s">
        <v>16</v>
      </c>
      <c r="J365" t="str">
        <f>IF(ISBLANK('9. Syringe Services'!C18),"",'9. Syringe Services'!C18)</f>
        <v/>
      </c>
      <c r="L365" s="212"/>
      <c r="M365" t="str">
        <f>IF(ISBLANK('9. Syringe Services'!D18),"",'9. Syringe Services'!D18)</f>
        <v/>
      </c>
      <c r="N365" t="str">
        <f>IF(ISBLANK('9. Syringe Services'!$E$18),"",'9. Syringe Services'!$E$18)</f>
        <v/>
      </c>
    </row>
    <row r="366" spans="3:14" x14ac:dyDescent="0.25">
      <c r="C366" s="163" t="s">
        <v>1118</v>
      </c>
      <c r="D366" s="144">
        <f>IF(ISBLANK('9. Syringe Services'!D$4),"",'9. Syringe Services'!D$4)</f>
        <v>44743</v>
      </c>
      <c r="E366" s="144">
        <f>IF(ISBLANK('9. Syringe Services'!$D$5),"",'9. Syringe Services'!$D$5)</f>
        <v>45107</v>
      </c>
      <c r="F366" t="s">
        <v>722</v>
      </c>
      <c r="G366" t="s">
        <v>30</v>
      </c>
      <c r="H366" s="154" t="str">
        <f>'9. Syringe Services'!$B$19</f>
        <v># of participants referred to Employment Resources</v>
      </c>
      <c r="I366" s="154" t="s">
        <v>16</v>
      </c>
      <c r="J366" t="str">
        <f>IF(ISBLANK('9. Syringe Services'!C19),"",'9. Syringe Services'!C19)</f>
        <v/>
      </c>
      <c r="L366" s="212"/>
      <c r="M366" t="str">
        <f>IF(ISBLANK('9. Syringe Services'!D19),"",'9. Syringe Services'!D19)</f>
        <v/>
      </c>
      <c r="N366" t="str">
        <f>IF(ISBLANK('9. Syringe Services'!$E$19),"",'9. Syringe Services'!$E$19)</f>
        <v/>
      </c>
    </row>
    <row r="367" spans="3:14" x14ac:dyDescent="0.25">
      <c r="C367" s="163" t="s">
        <v>1118</v>
      </c>
      <c r="D367" s="144">
        <f>IF(ISBLANK('9. Syringe Services'!D$4),"",'9. Syringe Services'!D$4)</f>
        <v>44743</v>
      </c>
      <c r="E367" s="144">
        <f>IF(ISBLANK('9. Syringe Services'!$D$5),"",'9. Syringe Services'!$D$5)</f>
        <v>45107</v>
      </c>
      <c r="F367" t="s">
        <v>722</v>
      </c>
      <c r="G367" t="s">
        <v>31</v>
      </c>
      <c r="H367" s="154" t="str">
        <f>'9. Syringe Services'!$B$20</f>
        <v># of participants referred to Housing Resources</v>
      </c>
      <c r="I367" s="154" t="s">
        <v>16</v>
      </c>
      <c r="J367" t="str">
        <f>IF(ISBLANK('9. Syringe Services'!C20),"",'9. Syringe Services'!C20)</f>
        <v/>
      </c>
      <c r="L367" s="212"/>
      <c r="M367" t="str">
        <f>IF(ISBLANK('9. Syringe Services'!D20),"",'9. Syringe Services'!D20)</f>
        <v/>
      </c>
      <c r="N367" t="str">
        <f>IF(ISBLANK('9. Syringe Services'!$E$20),"",'9. Syringe Services'!$E$20)</f>
        <v/>
      </c>
    </row>
    <row r="368" spans="3:14" x14ac:dyDescent="0.25">
      <c r="C368" s="163" t="s">
        <v>1118</v>
      </c>
      <c r="D368" s="144">
        <f>IF(ISBLANK('9. Syringe Services'!D$4),"",'9. Syringe Services'!D$4)</f>
        <v>44743</v>
      </c>
      <c r="E368" s="144">
        <f>IF(ISBLANK('9. Syringe Services'!$D$5),"",'9. Syringe Services'!$D$5)</f>
        <v>45107</v>
      </c>
      <c r="F368" t="s">
        <v>722</v>
      </c>
      <c r="G368" t="s">
        <v>32</v>
      </c>
      <c r="H368" s="154" t="str">
        <f>'9. Syringe Services'!$B$21</f>
        <v># of naloxone kits distributed</v>
      </c>
      <c r="I368" s="154" t="s">
        <v>16</v>
      </c>
      <c r="J368" t="str">
        <f>IF(ISBLANK('9. Syringe Services'!C21),"",'9. Syringe Services'!C21)</f>
        <v/>
      </c>
      <c r="L368" s="212"/>
      <c r="M368" t="str">
        <f>IF(ISBLANK('9. Syringe Services'!D21),"",'9. Syringe Services'!D21)</f>
        <v/>
      </c>
      <c r="N368" t="str">
        <f>IF(ISBLANK('9. Syringe Services'!$E$21),"",'9. Syringe Services'!$E$21)</f>
        <v/>
      </c>
    </row>
    <row r="369" spans="3:14" x14ac:dyDescent="0.25">
      <c r="C369" s="163" t="s">
        <v>1118</v>
      </c>
      <c r="D369" s="144">
        <f>IF(ISBLANK('9. Syringe Services'!D$4),"",'9. Syringe Services'!D$4)</f>
        <v>44743</v>
      </c>
      <c r="E369" s="144">
        <f>IF(ISBLANK('9. Syringe Services'!$D$5),"",'9. Syringe Services'!$D$5)</f>
        <v>45107</v>
      </c>
      <c r="F369" t="s">
        <v>722</v>
      </c>
      <c r="G369" t="s">
        <v>34</v>
      </c>
      <c r="H369" s="154" t="str">
        <f>IF(ISBLANK('9. Syringe Services'!$B$22),"",'9. Syringe Services'!$B$22)</f>
        <v/>
      </c>
      <c r="I369" s="154" t="s">
        <v>16</v>
      </c>
      <c r="J369" t="str">
        <f>IF(ISBLANK('9. Syringe Services'!C22),"",'9. Syringe Services'!C22)</f>
        <v/>
      </c>
      <c r="L369" s="212"/>
      <c r="M369" t="str">
        <f>IF(ISBLANK('9. Syringe Services'!D22),"",'9. Syringe Services'!D22)</f>
        <v/>
      </c>
      <c r="N369" t="str">
        <f>IF(ISBLANK('9. Syringe Services'!$E$22),"",'9. Syringe Services'!$E$22)</f>
        <v/>
      </c>
    </row>
    <row r="370" spans="3:14" ht="13.5" customHeight="1" x14ac:dyDescent="0.25">
      <c r="C370" s="163" t="s">
        <v>1118</v>
      </c>
      <c r="D370" s="144">
        <f>IF(ISBLANK('9. Syringe Services'!D$4),"",'9. Syringe Services'!D$4)</f>
        <v>44743</v>
      </c>
      <c r="E370" s="144">
        <f>IF(ISBLANK('9. Syringe Services'!$D$5),"",'9. Syringe Services'!$D$5)</f>
        <v>45107</v>
      </c>
      <c r="F370" t="s">
        <v>722</v>
      </c>
      <c r="G370" t="s">
        <v>35</v>
      </c>
      <c r="H370" s="154" t="str">
        <f>IF(ISBLANK('9. Syringe Services'!$B$23),"",'9. Syringe Services'!$B$23)</f>
        <v/>
      </c>
      <c r="I370" s="154" t="s">
        <v>16</v>
      </c>
      <c r="J370" t="str">
        <f>IF(ISBLANK('9. Syringe Services'!C23),"",'9. Syringe Services'!C23)</f>
        <v/>
      </c>
      <c r="L370" s="212"/>
      <c r="M370" t="str">
        <f>IF(ISBLANK('9. Syringe Services'!D23),"",'9. Syringe Services'!D23)</f>
        <v/>
      </c>
      <c r="N370" t="str">
        <f>IF(ISBLANK('9. Syringe Services'!$E$23),"",'9. Syringe Services'!$E$23)</f>
        <v/>
      </c>
    </row>
    <row r="371" spans="3:14" x14ac:dyDescent="0.25">
      <c r="C371" s="163" t="s">
        <v>1118</v>
      </c>
      <c r="D371" s="144">
        <f>IF(ISBLANK('9. Syringe Services'!D$4),"",'9. Syringe Services'!D$4)</f>
        <v>44743</v>
      </c>
      <c r="E371" s="144">
        <f>IF(ISBLANK('9. Syringe Services'!$D$5),"",'9. Syringe Services'!$D$5)</f>
        <v>45107</v>
      </c>
      <c r="F371" t="s">
        <v>722</v>
      </c>
      <c r="G371" t="s">
        <v>36</v>
      </c>
      <c r="H371" s="154" t="str">
        <f>IF(ISBLANK('9. Syringe Services'!$B$24),"",'9. Syringe Services'!$B$24)</f>
        <v/>
      </c>
      <c r="I371" s="154" t="s">
        <v>16</v>
      </c>
      <c r="J371" t="str">
        <f>IF(ISBLANK('9. Syringe Services'!C24),"",'9. Syringe Services'!C24)</f>
        <v/>
      </c>
      <c r="L371" s="212"/>
      <c r="M371" t="str">
        <f>IF(ISBLANK('9. Syringe Services'!D24),"",'9. Syringe Services'!D24)</f>
        <v/>
      </c>
      <c r="N371" t="str">
        <f>IF(ISBLANK('9. Syringe Services'!$E$24),"",'9. Syringe Services'!$E$24)</f>
        <v/>
      </c>
    </row>
    <row r="372" spans="3:14" x14ac:dyDescent="0.25">
      <c r="C372" s="163" t="s">
        <v>1118</v>
      </c>
      <c r="D372" s="144">
        <f>IF(ISBLANK('9. Syringe Services'!D$4),"",'9. Syringe Services'!D$4)</f>
        <v>44743</v>
      </c>
      <c r="E372" s="144">
        <f>IF(ISBLANK('9. Syringe Services'!$D$5),"",'9. Syringe Services'!$D$5)</f>
        <v>45107</v>
      </c>
      <c r="F372" t="s">
        <v>722</v>
      </c>
      <c r="G372" t="s">
        <v>14</v>
      </c>
      <c r="H372" s="154" t="str">
        <f>'9. Syringe Services'!$B$28</f>
        <v># of unique participants, who use opioids and/or have OUD, served</v>
      </c>
      <c r="I372" s="154" t="s">
        <v>959</v>
      </c>
      <c r="L372" s="212"/>
      <c r="N372" t="str">
        <f>IF(ISBLANK('9. Syringe Services'!$D$28),"",'9. Syringe Services'!$D$28)</f>
        <v/>
      </c>
    </row>
    <row r="373" spans="3:14" x14ac:dyDescent="0.25">
      <c r="C373" s="163" t="s">
        <v>1118</v>
      </c>
      <c r="D373" s="144">
        <f>IF(ISBLANK('9. Syringe Services'!D$4),"",'9. Syringe Services'!D$4)</f>
        <v>44743</v>
      </c>
      <c r="E373" s="144">
        <f>IF(ISBLANK('9. Syringe Services'!$D$5),"",'9. Syringe Services'!$D$5)</f>
        <v>45107</v>
      </c>
      <c r="F373" t="s">
        <v>722</v>
      </c>
      <c r="G373" t="s">
        <v>14</v>
      </c>
      <c r="H373" s="154" t="str">
        <f>'9. Syringe Services'!$B$28</f>
        <v># of unique participants, who use opioids and/or have OUD, served</v>
      </c>
      <c r="I373" s="154" t="s">
        <v>37</v>
      </c>
      <c r="J373" t="str">
        <f>IF(ISBLANK('9. Syringe Services'!$C$30),"",'9. Syringe Services'!$C$30)</f>
        <v/>
      </c>
      <c r="L373" s="212"/>
      <c r="N373" t="str">
        <f>IF(ISBLANK('9. Syringe Services'!$D$30),"",'9. Syringe Services'!$D$30)</f>
        <v/>
      </c>
    </row>
    <row r="374" spans="3:14" x14ac:dyDescent="0.25">
      <c r="C374" s="163" t="s">
        <v>1118</v>
      </c>
      <c r="D374" s="144">
        <f>IF(ISBLANK('9. Syringe Services'!D$4),"",'9. Syringe Services'!D$4)</f>
        <v>44743</v>
      </c>
      <c r="E374" s="144">
        <f>IF(ISBLANK('9. Syringe Services'!$D$5),"",'9. Syringe Services'!$D$5)</f>
        <v>45107</v>
      </c>
      <c r="F374" t="s">
        <v>722</v>
      </c>
      <c r="G374" t="s">
        <v>14</v>
      </c>
      <c r="H374" s="154" t="str">
        <f>'9. Syringe Services'!$B$28</f>
        <v># of unique participants, who use opioids and/or have OUD, served</v>
      </c>
      <c r="I374" s="154" t="s">
        <v>38</v>
      </c>
      <c r="J374" t="str">
        <f>IF(ISBLANK('9. Syringe Services'!$C$31),"",'9. Syringe Services'!$C$31)</f>
        <v/>
      </c>
      <c r="L374" s="212"/>
      <c r="N374" t="str">
        <f>IF(ISBLANK('9. Syringe Services'!$D$31),"",'9. Syringe Services'!$D$31)</f>
        <v/>
      </c>
    </row>
    <row r="375" spans="3:14" x14ac:dyDescent="0.25">
      <c r="C375" s="163" t="s">
        <v>1118</v>
      </c>
      <c r="D375" s="144">
        <f>IF(ISBLANK('9. Syringe Services'!D$4),"",'9. Syringe Services'!D$4)</f>
        <v>44743</v>
      </c>
      <c r="E375" s="144">
        <f>IF(ISBLANK('9. Syringe Services'!$D$5),"",'9. Syringe Services'!$D$5)</f>
        <v>45107</v>
      </c>
      <c r="F375" t="s">
        <v>722</v>
      </c>
      <c r="G375" t="s">
        <v>14</v>
      </c>
      <c r="H375" s="154" t="str">
        <f>'9. Syringe Services'!$B$28</f>
        <v># of unique participants, who use opioids and/or have OUD, served</v>
      </c>
      <c r="I375" s="154" t="s">
        <v>39</v>
      </c>
      <c r="J375" t="str">
        <f>IF(ISBLANK('9. Syringe Services'!$C$32),"",'9. Syringe Services'!$C$32)</f>
        <v/>
      </c>
      <c r="L375" s="212"/>
      <c r="N375" t="str">
        <f>IF(ISBLANK('9. Syringe Services'!$D$32),"",'9. Syringe Services'!$D$32)</f>
        <v/>
      </c>
    </row>
    <row r="376" spans="3:14" x14ac:dyDescent="0.25">
      <c r="C376" s="163" t="s">
        <v>1118</v>
      </c>
      <c r="D376" s="144">
        <f>IF(ISBLANK('9. Syringe Services'!D$4),"",'9. Syringe Services'!D$4)</f>
        <v>44743</v>
      </c>
      <c r="E376" s="144">
        <f>IF(ISBLANK('9. Syringe Services'!$D$5),"",'9. Syringe Services'!$D$5)</f>
        <v>45107</v>
      </c>
      <c r="F376" t="s">
        <v>722</v>
      </c>
      <c r="G376" t="s">
        <v>14</v>
      </c>
      <c r="H376" s="154" t="str">
        <f>'9. Syringe Services'!$B$28</f>
        <v># of unique participants, who use opioids and/or have OUD, served</v>
      </c>
      <c r="I376" s="154" t="s">
        <v>40</v>
      </c>
      <c r="J376" t="str">
        <f>IF(ISBLANK('9. Syringe Services'!$C$33),"",'9. Syringe Services'!$C$33)</f>
        <v/>
      </c>
      <c r="L376" s="212"/>
      <c r="N376" t="str">
        <f>IF(ISBLANK('9. Syringe Services'!$D$33),"",'9. Syringe Services'!$D$33)</f>
        <v/>
      </c>
    </row>
    <row r="377" spans="3:14" x14ac:dyDescent="0.25">
      <c r="C377" s="163" t="s">
        <v>1118</v>
      </c>
      <c r="D377" s="144">
        <f>IF(ISBLANK('9. Syringe Services'!D$4),"",'9. Syringe Services'!D$4)</f>
        <v>44743</v>
      </c>
      <c r="E377" s="144">
        <f>IF(ISBLANK('9. Syringe Services'!$D$5),"",'9. Syringe Services'!$D$5)</f>
        <v>45107</v>
      </c>
      <c r="F377" t="s">
        <v>722</v>
      </c>
      <c r="G377" t="s">
        <v>14</v>
      </c>
      <c r="H377" s="154" t="str">
        <f>'9. Syringe Services'!$B$28</f>
        <v># of unique participants, who use opioids and/or have OUD, served</v>
      </c>
      <c r="I377" s="154" t="s">
        <v>41</v>
      </c>
      <c r="J377" t="str">
        <f>IF(ISBLANK('9. Syringe Services'!$C$34),"",'9. Syringe Services'!$C$34)</f>
        <v/>
      </c>
      <c r="L377" s="212"/>
      <c r="N377" t="str">
        <f>IF(ISBLANK('9. Syringe Services'!$D$34),"",'9. Syringe Services'!$D$34)</f>
        <v/>
      </c>
    </row>
    <row r="378" spans="3:14" x14ac:dyDescent="0.25">
      <c r="C378" s="163" t="s">
        <v>1118</v>
      </c>
      <c r="D378" s="144">
        <f>IF(ISBLANK('9. Syringe Services'!D$4),"",'9. Syringe Services'!D$4)</f>
        <v>44743</v>
      </c>
      <c r="E378" s="144">
        <f>IF(ISBLANK('9. Syringe Services'!$D$5),"",'9. Syringe Services'!$D$5)</f>
        <v>45107</v>
      </c>
      <c r="F378" t="s">
        <v>722</v>
      </c>
      <c r="G378" t="s">
        <v>14</v>
      </c>
      <c r="H378" s="154" t="str">
        <f>'9. Syringe Services'!$B$28</f>
        <v># of unique participants, who use opioids and/or have OUD, served</v>
      </c>
      <c r="I378" s="154" t="s">
        <v>42</v>
      </c>
      <c r="J378" t="str">
        <f>IF(ISBLANK('9. Syringe Services'!$C$35),"",'9. Syringe Services'!$C$35)</f>
        <v/>
      </c>
      <c r="L378" s="212"/>
      <c r="N378" t="str">
        <f>IF(ISBLANK('9. Syringe Services'!$D$35),"",'9. Syringe Services'!$D$35)</f>
        <v/>
      </c>
    </row>
    <row r="379" spans="3:14" x14ac:dyDescent="0.25">
      <c r="C379" s="163" t="s">
        <v>1118</v>
      </c>
      <c r="D379" s="144">
        <f>IF(ISBLANK('9. Syringe Services'!D$4),"",'9. Syringe Services'!D$4)</f>
        <v>44743</v>
      </c>
      <c r="E379" s="144">
        <f>IF(ISBLANK('9. Syringe Services'!$D$5),"",'9. Syringe Services'!$D$5)</f>
        <v>45107</v>
      </c>
      <c r="F379" t="s">
        <v>722</v>
      </c>
      <c r="G379" t="s">
        <v>14</v>
      </c>
      <c r="H379" s="154" t="str">
        <f>'9. Syringe Services'!$B$28</f>
        <v># of unique participants, who use opioids and/or have OUD, served</v>
      </c>
      <c r="I379" s="154" t="s">
        <v>43</v>
      </c>
      <c r="J379" t="str">
        <f>IF(ISBLANK('9. Syringe Services'!$C$36),"",'9. Syringe Services'!$C$36)</f>
        <v/>
      </c>
      <c r="L379" s="212"/>
      <c r="N379" t="str">
        <f>IF(ISBLANK('9. Syringe Services'!$D$36),"",'9. Syringe Services'!$D$36)</f>
        <v/>
      </c>
    </row>
    <row r="380" spans="3:14" x14ac:dyDescent="0.25">
      <c r="C380" s="163" t="s">
        <v>1118</v>
      </c>
      <c r="D380" s="144">
        <f>IF(ISBLANK('9. Syringe Services'!D$4),"",'9. Syringe Services'!D$4)</f>
        <v>44743</v>
      </c>
      <c r="E380" s="144">
        <f>IF(ISBLANK('9. Syringe Services'!$D$5),"",'9. Syringe Services'!$D$5)</f>
        <v>45107</v>
      </c>
      <c r="F380" t="s">
        <v>722</v>
      </c>
      <c r="G380" t="s">
        <v>14</v>
      </c>
      <c r="H380" s="154" t="str">
        <f>'9. Syringe Services'!$B$28</f>
        <v># of unique participants, who use opioids and/or have OUD, served</v>
      </c>
      <c r="I380" s="154" t="s">
        <v>44</v>
      </c>
      <c r="J380" t="str">
        <f>IF(ISBLANK('9. Syringe Services'!$C$37),"",'9. Syringe Services'!$C$37)</f>
        <v/>
      </c>
      <c r="L380" s="212"/>
      <c r="N380" t="str">
        <f>IF(ISBLANK('9. Syringe Services'!$D$37),"",'9. Syringe Services'!$D$37)</f>
        <v/>
      </c>
    </row>
    <row r="381" spans="3:14" x14ac:dyDescent="0.25">
      <c r="C381" s="163" t="s">
        <v>1118</v>
      </c>
      <c r="D381" s="144">
        <f>IF(ISBLANK('9. Syringe Services'!D$4),"",'9. Syringe Services'!D$4)</f>
        <v>44743</v>
      </c>
      <c r="E381" s="144">
        <f>IF(ISBLANK('9. Syringe Services'!$D$5),"",'9. Syringe Services'!$D$5)</f>
        <v>45107</v>
      </c>
      <c r="F381" t="s">
        <v>723</v>
      </c>
      <c r="G381" t="s">
        <v>45</v>
      </c>
      <c r="H381" t="str">
        <f>'9. Syringe Services'!$D$44</f>
        <v>% of participants who report they have enough sterile syringes to cover every injection between SSP visits</v>
      </c>
      <c r="I381" s="154" t="s">
        <v>16</v>
      </c>
      <c r="J381" t="str">
        <f>IF(ISBLANK('9. Syringe Services'!$C$44),"",'9. Syringe Services'!$C$44)</f>
        <v/>
      </c>
      <c r="K381" t="str">
        <f>IF(ISBLANK('9. Syringe Services'!$C$45),"",'9. Syringe Services'!$C$45)</f>
        <v/>
      </c>
      <c r="L381" s="212" t="str">
        <f>IF('9. Syringe Services'!$E$44="Incomplete","",'9. Syringe Services'!$E$44)</f>
        <v/>
      </c>
      <c r="N381" t="str">
        <f>IF(ISBLANK('9. Syringe Services'!$F$44),"",'9. Syringe Services'!$F$44)</f>
        <v/>
      </c>
    </row>
    <row r="382" spans="3:14" x14ac:dyDescent="0.25">
      <c r="C382" s="163" t="s">
        <v>1118</v>
      </c>
      <c r="D382" s="144">
        <f>IF(ISBLANK('9. Syringe Services'!D$4),"",'9. Syringe Services'!D$4)</f>
        <v>44743</v>
      </c>
      <c r="E382" s="144">
        <f>IF(ISBLANK('9. Syringe Services'!$D$5),"",'9. Syringe Services'!$D$5)</f>
        <v>45107</v>
      </c>
      <c r="F382" t="s">
        <v>723</v>
      </c>
      <c r="G382" t="s">
        <v>47</v>
      </c>
      <c r="H382" t="str">
        <f>'9. Syringe Services'!$D$46</f>
        <v>% of participants who increase their knowledge of harm reduction practices</v>
      </c>
      <c r="I382" s="154" t="s">
        <v>16</v>
      </c>
      <c r="J382" t="str">
        <f>IF(ISBLANK('9. Syringe Services'!$C$46),"",'9. Syringe Services'!$C$46)</f>
        <v/>
      </c>
      <c r="K382" t="str">
        <f>IF(ISBLANK('9. Syringe Services'!$C$47),"",'9. Syringe Services'!$C$47)</f>
        <v/>
      </c>
      <c r="L382" s="212" t="str">
        <f>IF('9. Syringe Services'!$E$46="Incomplete","",'9. Syringe Services'!$E$46)</f>
        <v/>
      </c>
      <c r="N382" t="str">
        <f>IF(ISBLANK('9. Syringe Services'!$F$46),"",'9. Syringe Services'!$F$46)</f>
        <v/>
      </c>
    </row>
    <row r="383" spans="3:14" x14ac:dyDescent="0.25">
      <c r="C383" s="163" t="s">
        <v>1118</v>
      </c>
      <c r="D383" s="144">
        <f>IF(ISBLANK('9. Syringe Services'!D$4),"",'9. Syringe Services'!D$4)</f>
        <v>44743</v>
      </c>
      <c r="E383" s="144">
        <f>IF(ISBLANK('9. Syringe Services'!$D$5),"",'9. Syringe Services'!$D$5)</f>
        <v>45107</v>
      </c>
      <c r="F383" t="s">
        <v>723</v>
      </c>
      <c r="G383" t="s">
        <v>49</v>
      </c>
      <c r="H383" t="str">
        <f>IF(ISBLANK('9. Syringe Services'!$D$48),"",'9. Syringe Services'!$D$48)</f>
        <v/>
      </c>
      <c r="I383" s="154" t="s">
        <v>16</v>
      </c>
      <c r="J383" t="str">
        <f>IF(ISBLANK('9. Syringe Services'!$C$48),"",'9. Syringe Services'!$C$48)</f>
        <v/>
      </c>
      <c r="K383" t="str">
        <f>IF(ISBLANK('9. Syringe Services'!$C$49),"",'9. Syringe Services'!$C$49)</f>
        <v/>
      </c>
      <c r="L383" s="212" t="str">
        <f>IF('9. Syringe Services'!$E$48="Incomplete","",'9. Syringe Services'!$E$48)</f>
        <v/>
      </c>
      <c r="N383" t="str">
        <f>IF(ISBLANK('9. Syringe Services'!$F$48),"",'9. Syringe Services'!$F$48)</f>
        <v/>
      </c>
    </row>
    <row r="384" spans="3:14" x14ac:dyDescent="0.25">
      <c r="C384" s="163" t="s">
        <v>1118</v>
      </c>
      <c r="D384" s="144">
        <f>IF(ISBLANK('9. Syringe Services'!D$4),"",'9. Syringe Services'!D$4)</f>
        <v>44743</v>
      </c>
      <c r="E384" s="144">
        <f>IF(ISBLANK('9. Syringe Services'!$D$5),"",'9. Syringe Services'!$D$5)</f>
        <v>45107</v>
      </c>
      <c r="F384" t="s">
        <v>723</v>
      </c>
      <c r="G384" t="s">
        <v>50</v>
      </c>
      <c r="H384" t="str">
        <f>IF(ISBLANK('9. Syringe Services'!$D$50),"",'9. Syringe Services'!$D$50)</f>
        <v/>
      </c>
      <c r="I384" s="154" t="s">
        <v>16</v>
      </c>
      <c r="J384" t="str">
        <f>IF(ISBLANK('9. Syringe Services'!$C$50),"",'9. Syringe Services'!$C$50)</f>
        <v/>
      </c>
      <c r="K384" t="str">
        <f>IF(ISBLANK('9. Syringe Services'!$C$51),"",'9. Syringe Services'!$C$51)</f>
        <v/>
      </c>
      <c r="L384" s="212" t="str">
        <f>IF('9. Syringe Services'!$E$50="Incomplete","",'9. Syringe Services'!$E$50)</f>
        <v/>
      </c>
      <c r="N384" t="str">
        <f>IF(ISBLANK('9. Syringe Services'!$F$50),"",'9. Syringe Services'!$F$50)</f>
        <v/>
      </c>
    </row>
    <row r="385" spans="3:14" x14ac:dyDescent="0.25">
      <c r="C385" s="163" t="s">
        <v>1118</v>
      </c>
      <c r="D385" s="144">
        <f>IF(ISBLANK('9. Syringe Services'!D$4),"",'9. Syringe Services'!D$4)</f>
        <v>44743</v>
      </c>
      <c r="E385" s="144">
        <f>IF(ISBLANK('9. Syringe Services'!$D$5),"",'9. Syringe Services'!$D$5)</f>
        <v>45107</v>
      </c>
      <c r="F385" t="s">
        <v>723</v>
      </c>
      <c r="G385" t="s">
        <v>51</v>
      </c>
      <c r="H385" t="str">
        <f>IF(ISBLANK('9. Syringe Services'!$D$52),"",'9. Syringe Services'!$D$52)</f>
        <v/>
      </c>
      <c r="I385" s="154" t="s">
        <v>16</v>
      </c>
      <c r="J385" t="str">
        <f>IF(ISBLANK('9. Syringe Services'!$C$52),"",'9. Syringe Services'!$C$52)</f>
        <v/>
      </c>
      <c r="K385" t="str">
        <f>IF(ISBLANK('9. Syringe Services'!$C$53),"",'9. Syringe Services'!$C$53)</f>
        <v/>
      </c>
      <c r="L385" s="212" t="str">
        <f>IF('9. Syringe Services'!$E$52="Incomplete","",'9. Syringe Services'!$E$52)</f>
        <v/>
      </c>
      <c r="N385" t="str">
        <f>IF(ISBLANK('9. Syringe Services'!$F$52),"",'9. Syringe Services'!$F$52)</f>
        <v/>
      </c>
    </row>
    <row r="386" spans="3:14" x14ac:dyDescent="0.25">
      <c r="C386" s="163" t="s">
        <v>1118</v>
      </c>
      <c r="D386" s="144">
        <f>IF(ISBLANK('9. Syringe Services'!D$4),"",'9. Syringe Services'!D$4)</f>
        <v>44743</v>
      </c>
      <c r="E386" s="144">
        <f>IF(ISBLANK('9. Syringe Services'!$D$5),"",'9. Syringe Services'!$D$5)</f>
        <v>45107</v>
      </c>
      <c r="F386" t="s">
        <v>724</v>
      </c>
      <c r="G386" t="s">
        <v>52</v>
      </c>
      <c r="H386" t="str">
        <f>'9. Syringe Services'!$D$58</f>
        <v>% of participants with OUD engaged with SSP services at _ months</v>
      </c>
      <c r="I386" s="154" t="s">
        <v>16</v>
      </c>
      <c r="J386" t="str">
        <f>IF(ISBLANK('9. Syringe Services'!$C$58),"",'9. Syringe Services'!$C$58)</f>
        <v/>
      </c>
      <c r="K386" t="str">
        <f>IF(ISBLANK('9. Syringe Services'!$C$59),"",'9. Syringe Services'!$C$59)</f>
        <v/>
      </c>
      <c r="L386" s="212" t="str">
        <f>IF('9. Syringe Services'!$E$58="Incomplete","",'9. Syringe Services'!$E$58)</f>
        <v/>
      </c>
      <c r="N386" t="str">
        <f>IF(ISBLANK('9. Syringe Services'!$F$58),"",'9. Syringe Services'!$F$58)</f>
        <v/>
      </c>
    </row>
    <row r="387" spans="3:14" x14ac:dyDescent="0.25">
      <c r="C387" s="163" t="s">
        <v>1118</v>
      </c>
      <c r="D387" s="144">
        <f>IF(ISBLANK('9. Syringe Services'!D$4),"",'9. Syringe Services'!D$4)</f>
        <v>44743</v>
      </c>
      <c r="E387" s="144">
        <f>IF(ISBLANK('9. Syringe Services'!$D$5),"",'9. Syringe Services'!$D$5)</f>
        <v>45107</v>
      </c>
      <c r="F387" t="s">
        <v>724</v>
      </c>
      <c r="G387" t="s">
        <v>53</v>
      </c>
      <c r="H387" t="str">
        <f>'9. Syringe Services'!$D$60</f>
        <v xml:space="preserve">% of patients with OUD who adhere to treatment __ months after first appointment </v>
      </c>
      <c r="I387" s="154" t="s">
        <v>16</v>
      </c>
      <c r="J387" t="str">
        <f>IF(ISBLANK('9. Syringe Services'!$C$60),"",'9. Syringe Services'!$C$60)</f>
        <v/>
      </c>
      <c r="K387" t="str">
        <f>IF(ISBLANK('9. Syringe Services'!$C$61),"",'9. Syringe Services'!$C$61)</f>
        <v/>
      </c>
      <c r="L387" s="212" t="str">
        <f>IF('9. Syringe Services'!$E$60="Incomplete","",'9. Syringe Services'!$E$60)</f>
        <v/>
      </c>
      <c r="N387" t="str">
        <f>IF(ISBLANK('9. Syringe Services'!$F$60),"",'9. Syringe Services'!$F$60)</f>
        <v/>
      </c>
    </row>
    <row r="388" spans="3:14" x14ac:dyDescent="0.25">
      <c r="C388" s="163" t="s">
        <v>1118</v>
      </c>
      <c r="D388" s="144">
        <f>IF(ISBLANK('9. Syringe Services'!D$4),"",'9. Syringe Services'!D$4)</f>
        <v>44743</v>
      </c>
      <c r="E388" s="144">
        <f>IF(ISBLANK('9. Syringe Services'!$D$5),"",'9. Syringe Services'!$D$5)</f>
        <v>45107</v>
      </c>
      <c r="F388" t="s">
        <v>724</v>
      </c>
      <c r="G388" t="s">
        <v>54</v>
      </c>
      <c r="H388" t="str">
        <f>'9. Syringe Services'!$D$62</f>
        <v>% of participants with OUD using mental health services at _ months</v>
      </c>
      <c r="I388" s="154" t="s">
        <v>16</v>
      </c>
      <c r="J388" t="str">
        <f>IF(ISBLANK('9. Syringe Services'!$C$62),"",'9. Syringe Services'!$C$62)</f>
        <v/>
      </c>
      <c r="K388" t="str">
        <f>IF(ISBLANK('9. Syringe Services'!$C$63),"",'9. Syringe Services'!$C$63)</f>
        <v/>
      </c>
      <c r="L388" s="212" t="str">
        <f>IF('9. Syringe Services'!$E$62="Incomplete","",'9. Syringe Services'!$E$62)</f>
        <v/>
      </c>
      <c r="N388" t="str">
        <f>IF(ISBLANK('9. Syringe Services'!$F$62),"",'9. Syringe Services'!$F$62)</f>
        <v/>
      </c>
    </row>
    <row r="389" spans="3:14" x14ac:dyDescent="0.25">
      <c r="C389" s="163" t="s">
        <v>1118</v>
      </c>
      <c r="D389" s="144">
        <f>IF(ISBLANK('9. Syringe Services'!D$4),"",'9. Syringe Services'!D$4)</f>
        <v>44743</v>
      </c>
      <c r="E389" s="144">
        <f>IF(ISBLANK('9. Syringe Services'!$D$5),"",'9. Syringe Services'!$D$5)</f>
        <v>45107</v>
      </c>
      <c r="F389" t="s">
        <v>724</v>
      </c>
      <c r="G389" t="s">
        <v>55</v>
      </c>
      <c r="H389" t="str">
        <f>'9. Syringe Services'!$D$64</f>
        <v>% of participants with OUD using primary healthcare services at _ months</v>
      </c>
      <c r="I389" s="154" t="s">
        <v>16</v>
      </c>
      <c r="J389" t="str">
        <f>IF(ISBLANK('9. Syringe Services'!$C$64),"",'9. Syringe Services'!$C$64)</f>
        <v/>
      </c>
      <c r="K389" t="str">
        <f>IF(ISBLANK('9. Syringe Services'!$C$65),"",'9. Syringe Services'!$C$65)</f>
        <v/>
      </c>
      <c r="L389" s="212" t="str">
        <f>IF('9. Syringe Services'!$E$64="Incomplete","",'9. Syringe Services'!$E$64)</f>
        <v/>
      </c>
      <c r="N389" t="str">
        <f>IF(ISBLANK('9. Syringe Services'!$F$64),"",'9. Syringe Services'!$F$64)</f>
        <v/>
      </c>
    </row>
    <row r="390" spans="3:14" x14ac:dyDescent="0.25">
      <c r="C390" s="163" t="s">
        <v>1118</v>
      </c>
      <c r="D390" s="144">
        <f>IF(ISBLANK('9. Syringe Services'!D$4),"",'9. Syringe Services'!D$4)</f>
        <v>44743</v>
      </c>
      <c r="E390" s="144">
        <f>IF(ISBLANK('9. Syringe Services'!$D$5),"",'9. Syringe Services'!$D$5)</f>
        <v>45107</v>
      </c>
      <c r="F390" t="s">
        <v>724</v>
      </c>
      <c r="G390" t="s">
        <v>56</v>
      </c>
      <c r="H390" t="str">
        <f>'9. Syringe Services'!$D$66</f>
        <v xml:space="preserve">% of participants who have obtained employment at _ months </v>
      </c>
      <c r="I390" s="154" t="s">
        <v>16</v>
      </c>
      <c r="J390" t="str">
        <f>IF(ISBLANK('9. Syringe Services'!$C$66),"",'9. Syringe Services'!$C$66)</f>
        <v/>
      </c>
      <c r="K390" t="str">
        <f>IF(ISBLANK('9. Syringe Services'!$C$67),"",'9. Syringe Services'!$C$67)</f>
        <v/>
      </c>
      <c r="L390" s="212" t="str">
        <f>IF('9. Syringe Services'!$E$66="Incomplete","",'9. Syringe Services'!$E$66)</f>
        <v/>
      </c>
      <c r="N390" t="str">
        <f>IF(ISBLANK('9. Syringe Services'!$F$66),"",'9. Syringe Services'!$F$66)</f>
        <v/>
      </c>
    </row>
    <row r="391" spans="3:14" x14ac:dyDescent="0.25">
      <c r="C391" s="163" t="s">
        <v>1118</v>
      </c>
      <c r="D391" s="144">
        <f>IF(ISBLANK('9. Syringe Services'!D$4),"",'9. Syringe Services'!D$4)</f>
        <v>44743</v>
      </c>
      <c r="E391" s="144">
        <f>IF(ISBLANK('9. Syringe Services'!$D$5),"",'9. Syringe Services'!$D$5)</f>
        <v>45107</v>
      </c>
      <c r="F391" t="s">
        <v>724</v>
      </c>
      <c r="G391" t="s">
        <v>57</v>
      </c>
      <c r="H391" t="str">
        <f>'9. Syringe Services'!$D$68</f>
        <v>% of participants who retain housing at _ months</v>
      </c>
      <c r="I391" s="154" t="s">
        <v>16</v>
      </c>
      <c r="J391" t="str">
        <f>IF(ISBLANK('9. Syringe Services'!$C$68),"",'9. Syringe Services'!$C$68)</f>
        <v/>
      </c>
      <c r="K391" t="str">
        <f>IF(ISBLANK('9. Syringe Services'!$C$69),"",'9. Syringe Services'!$C$69)</f>
        <v/>
      </c>
      <c r="L391" s="212" t="str">
        <f>IF('9. Syringe Services'!$E$68="Incomplete","",'9. Syringe Services'!$E$68)</f>
        <v/>
      </c>
      <c r="N391" t="str">
        <f>IF(ISBLANK('9. Syringe Services'!$F$68),"",'9. Syringe Services'!$F$68)</f>
        <v/>
      </c>
    </row>
    <row r="392" spans="3:14" x14ac:dyDescent="0.25">
      <c r="C392" s="163" t="s">
        <v>1118</v>
      </c>
      <c r="D392" s="144">
        <f>IF(ISBLANK('9. Syringe Services'!D$4),"",'9. Syringe Services'!D$4)</f>
        <v>44743</v>
      </c>
      <c r="E392" s="144">
        <f>IF(ISBLANK('9. Syringe Services'!$D$5),"",'9. Syringe Services'!$D$5)</f>
        <v>45107</v>
      </c>
      <c r="F392" t="s">
        <v>724</v>
      </c>
      <c r="G392" t="s">
        <v>58</v>
      </c>
      <c r="H392" t="str">
        <f>'9. Syringe Services'!$D$70</f>
        <v>% of participants who report getting the social and emotional support they need</v>
      </c>
      <c r="I392" s="154" t="s">
        <v>16</v>
      </c>
      <c r="J392" t="str">
        <f>IF(ISBLANK('9. Syringe Services'!$C$70),"",'9. Syringe Services'!$C$70)</f>
        <v/>
      </c>
      <c r="K392" t="str">
        <f>IF(ISBLANK('9. Syringe Services'!$C$71),"",'9. Syringe Services'!$C$71)</f>
        <v/>
      </c>
      <c r="L392" s="212" t="str">
        <f>IF('9. Syringe Services'!$E$70="Incomplete","",'9. Syringe Services'!$E$70)</f>
        <v/>
      </c>
      <c r="N392" t="str">
        <f>IF(ISBLANK('9. Syringe Services'!$F$70),"",'9. Syringe Services'!$F$70)</f>
        <v/>
      </c>
    </row>
    <row r="393" spans="3:14" x14ac:dyDescent="0.25">
      <c r="C393" s="163" t="s">
        <v>1118</v>
      </c>
      <c r="D393" s="144">
        <f>IF(ISBLANK('9. Syringe Services'!D$4),"",'9. Syringe Services'!D$4)</f>
        <v>44743</v>
      </c>
      <c r="E393" s="144">
        <f>IF(ISBLANK('9. Syringe Services'!$D$5),"",'9. Syringe Services'!$D$5)</f>
        <v>45107</v>
      </c>
      <c r="F393" t="s">
        <v>724</v>
      </c>
      <c r="G393" t="s">
        <v>59</v>
      </c>
      <c r="H393" t="str">
        <f>'9. Syringe Services'!$D$72</f>
        <v># of community overdose reversals using naloxone</v>
      </c>
      <c r="I393" s="154" t="s">
        <v>16</v>
      </c>
      <c r="J393" t="str">
        <f>IF(ISBLANK('9. Syringe Services'!$C$72),"",'9. Syringe Services'!$C$72)</f>
        <v/>
      </c>
      <c r="L393" s="212"/>
      <c r="N393" t="str">
        <f>IF(ISBLANK('9. Syringe Services'!$F$72),"",'9. Syringe Services'!$F$72)</f>
        <v/>
      </c>
    </row>
    <row r="394" spans="3:14" x14ac:dyDescent="0.25">
      <c r="C394" s="163" t="s">
        <v>1118</v>
      </c>
      <c r="D394" s="144">
        <f>IF(ISBLANK('9. Syringe Services'!D$4),"",'9. Syringe Services'!D$4)</f>
        <v>44743</v>
      </c>
      <c r="E394" s="144">
        <f>IF(ISBLANK('9. Syringe Services'!$D$5),"",'9. Syringe Services'!$D$5)</f>
        <v>45107</v>
      </c>
      <c r="F394" t="s">
        <v>724</v>
      </c>
      <c r="G394" t="s">
        <v>60</v>
      </c>
      <c r="H394" t="str">
        <f>IF(ISBLANK('9. Syringe Services'!$D$73),"",'9. Syringe Services'!$D$73)</f>
        <v/>
      </c>
      <c r="I394" s="154" t="s">
        <v>16</v>
      </c>
      <c r="J394" t="str">
        <f>IF(ISBLANK('9. Syringe Services'!$C$73),"",'9. Syringe Services'!$C$73)</f>
        <v/>
      </c>
      <c r="K394" t="str">
        <f>IF(ISBLANK('9. Syringe Services'!$C$74),"",'9. Syringe Services'!$C$74)</f>
        <v/>
      </c>
      <c r="L394" s="212" t="str">
        <f>IF('9. Syringe Services'!$E$73="Incomplete","",'9. Syringe Services'!$E$73)</f>
        <v/>
      </c>
      <c r="N394" t="str">
        <f>IF(ISBLANK('9. Syringe Services'!$F$73),"",'9. Syringe Services'!$F$73)</f>
        <v/>
      </c>
    </row>
    <row r="395" spans="3:14" x14ac:dyDescent="0.25">
      <c r="C395" s="163" t="s">
        <v>1118</v>
      </c>
      <c r="D395" s="144">
        <f>IF(ISBLANK('9. Syringe Services'!D$4),"",'9. Syringe Services'!D$4)</f>
        <v>44743</v>
      </c>
      <c r="E395" s="144">
        <f>IF(ISBLANK('9. Syringe Services'!$D$5),"",'9. Syringe Services'!$D$5)</f>
        <v>45107</v>
      </c>
      <c r="F395" t="s">
        <v>724</v>
      </c>
      <c r="G395" t="s">
        <v>61</v>
      </c>
      <c r="H395" t="str">
        <f>IF(ISBLANK('9. Syringe Services'!$D$75),"",'9. Syringe Services'!$D$75)</f>
        <v/>
      </c>
      <c r="I395" s="154" t="s">
        <v>16</v>
      </c>
      <c r="J395" t="str">
        <f>IF(ISBLANK('9. Syringe Services'!$C$75),"",'9. Syringe Services'!$C$75)</f>
        <v/>
      </c>
      <c r="K395" t="str">
        <f>IF(ISBLANK('9. Syringe Services'!$C$76),"",'9. Syringe Services'!$C$76)</f>
        <v/>
      </c>
      <c r="L395" s="212" t="str">
        <f>IF('9. Syringe Services'!$E$75="Incomplete","",'9. Syringe Services'!$E$75)</f>
        <v/>
      </c>
      <c r="N395" t="str">
        <f>IF(ISBLANK('9. Syringe Services'!$F$75),"",'9. Syringe Services'!$F$75)</f>
        <v/>
      </c>
    </row>
    <row r="396" spans="3:14" x14ac:dyDescent="0.25">
      <c r="C396" s="163" t="s">
        <v>1118</v>
      </c>
      <c r="D396" s="144">
        <f>IF(ISBLANK('9. Syringe Services'!D$4),"",'9. Syringe Services'!D$4)</f>
        <v>44743</v>
      </c>
      <c r="E396" s="144">
        <f>IF(ISBLANK('9. Syringe Services'!$D$5),"",'9. Syringe Services'!$D$5)</f>
        <v>45107</v>
      </c>
      <c r="F396" t="s">
        <v>724</v>
      </c>
      <c r="G396" t="s">
        <v>62</v>
      </c>
      <c r="H396" t="str">
        <f>IF(ISBLANK('9. Syringe Services'!$D$77),"",'9. Syringe Services'!$D$77)</f>
        <v/>
      </c>
      <c r="I396" s="154" t="s">
        <v>16</v>
      </c>
      <c r="J396" t="str">
        <f>IF(ISBLANK('9. Syringe Services'!$C$77),"",'9. Syringe Services'!$C$77)</f>
        <v/>
      </c>
      <c r="K396" t="str">
        <f>IF(ISBLANK('9. Syringe Services'!$C$78),"",'9. Syringe Services'!$C$78)</f>
        <v/>
      </c>
      <c r="L396" s="212" t="str">
        <f>IF('9. Syringe Services'!$E$77="Incomplete","",'9. Syringe Services'!$E$77)</f>
        <v/>
      </c>
      <c r="N396" t="str">
        <f>IF(ISBLANK('9. Syringe Services'!$F$77),"",'9. Syringe Services'!$F$77)</f>
        <v/>
      </c>
    </row>
    <row r="397" spans="3:14" x14ac:dyDescent="0.25">
      <c r="C397" s="163" t="s">
        <v>1118</v>
      </c>
      <c r="D397" s="144">
        <f>IF(ISBLANK('9. Syringe Services'!D$4),"",'9. Syringe Services'!D$4)</f>
        <v>44743</v>
      </c>
      <c r="E397" s="144">
        <f>IF(ISBLANK('9. Syringe Services'!$D$5),"",'9. Syringe Services'!$D$5)</f>
        <v>45107</v>
      </c>
      <c r="F397" t="s">
        <v>725</v>
      </c>
      <c r="G397" s="157" t="s">
        <v>328</v>
      </c>
      <c r="H397" t="str">
        <f>'9. Syringe Services'!$B$83</f>
        <v>% of residents receiving dispensed buprenorphine prescriptions</v>
      </c>
      <c r="I397" s="154" t="s">
        <v>16</v>
      </c>
      <c r="J397" t="str">
        <f>IF('9. Syringe Services'!$C$83="Yes", 1, IF('9. Syringe Services'!$C$83="No", 0, ""))</f>
        <v/>
      </c>
      <c r="L397" s="212"/>
      <c r="N397" t="str">
        <f>IF(ISBLANK('9. Syringe Services'!$F$83),"",'9. Syringe Services'!$F$83)</f>
        <v/>
      </c>
    </row>
    <row r="398" spans="3:14" x14ac:dyDescent="0.25">
      <c r="C398" s="163" t="s">
        <v>1118</v>
      </c>
      <c r="D398" s="144">
        <f>IF(ISBLANK('9. Syringe Services'!D$4),"",'9. Syringe Services'!D$4)</f>
        <v>44743</v>
      </c>
      <c r="E398" s="144">
        <f>IF(ISBLANK('9. Syringe Services'!$D$5),"",'9. Syringe Services'!$D$5)</f>
        <v>45107</v>
      </c>
      <c r="F398" t="s">
        <v>725</v>
      </c>
      <c r="G398" s="157" t="s">
        <v>358</v>
      </c>
      <c r="H398" t="str">
        <f>'9. Syringe Services'!$B$84</f>
        <v>% of individuals with OUD served by treatment programs who are uninsured or Medicaid beneficiaries</v>
      </c>
      <c r="I398" s="154" t="s">
        <v>16</v>
      </c>
      <c r="J398" t="str">
        <f>IF('9. Syringe Services'!$C$84="Yes", 1, IF('9. Syringe Services'!$C$84="No", 0, ""))</f>
        <v/>
      </c>
      <c r="L398" s="212"/>
      <c r="N398" t="str">
        <f>IF(ISBLANK('9. Syringe Services'!$F$84),"",'9. Syringe Services'!$F$84)</f>
        <v/>
      </c>
    </row>
    <row r="399" spans="3:14" x14ac:dyDescent="0.25">
      <c r="C399" s="163" t="s">
        <v>1118</v>
      </c>
      <c r="D399" s="144">
        <f>IF(ISBLANK('9. Syringe Services'!D$4),"",'9. Syringe Services'!D$4)</f>
        <v>44743</v>
      </c>
      <c r="E399" s="144">
        <f>IF(ISBLANK('9. Syringe Services'!$D$5),"",'9. Syringe Services'!$D$5)</f>
        <v>45107</v>
      </c>
      <c r="F399" t="s">
        <v>725</v>
      </c>
      <c r="G399" s="157" t="s">
        <v>329</v>
      </c>
      <c r="H399" t="str">
        <f>'9. Syringe Services'!$B$85</f>
        <v>% of housing &amp; homelessness 211 calls</v>
      </c>
      <c r="I399" s="154" t="s">
        <v>16</v>
      </c>
      <c r="J399" t="str">
        <f>IF('9. Syringe Services'!$C$85="Yes", 1, IF('9. Syringe Services'!$C$85="No", 0, ""))</f>
        <v/>
      </c>
      <c r="L399" s="212"/>
      <c r="N399" t="str">
        <f>IF(ISBLANK('9. Syringe Services'!$F$85),"",'9. Syringe Services'!$F$85)</f>
        <v/>
      </c>
    </row>
    <row r="400" spans="3:14" x14ac:dyDescent="0.25">
      <c r="C400" s="163" t="s">
        <v>1118</v>
      </c>
      <c r="D400" s="144">
        <f>IF(ISBLANK('9. Syringe Services'!D$4),"",'9. Syringe Services'!D$4)</f>
        <v>44743</v>
      </c>
      <c r="E400" s="144">
        <f>IF(ISBLANK('9. Syringe Services'!$D$5),"",'9. Syringe Services'!$D$5)</f>
        <v>45107</v>
      </c>
      <c r="F400" t="s">
        <v>725</v>
      </c>
      <c r="G400" s="157" t="s">
        <v>330</v>
      </c>
      <c r="H400" t="str">
        <f>'9. Syringe Services'!$B$86</f>
        <v>Unemployment rate</v>
      </c>
      <c r="I400" s="154" t="s">
        <v>16</v>
      </c>
      <c r="J400" t="str">
        <f>IF('9. Syringe Services'!$C$86="Yes", 1, IF('9. Syringe Services'!$C$86="No", 0, ""))</f>
        <v/>
      </c>
      <c r="L400" s="212"/>
      <c r="N400" t="str">
        <f>IF(ISBLANK('9. Syringe Services'!$F$86),"",'9. Syringe Services'!$F$86)</f>
        <v/>
      </c>
    </row>
    <row r="401" spans="3:14" x14ac:dyDescent="0.25">
      <c r="C401" s="164" t="s">
        <v>1119</v>
      </c>
      <c r="D401" s="144">
        <f>IF(ISBLANK('10. CJ Diversion'!$D$4),"",'10. CJ Diversion'!$D$4)</f>
        <v>44743</v>
      </c>
      <c r="E401" s="144">
        <f>IF(ISBLANK('10. CJ Diversion'!$D$5),"",'10. CJ Diversion'!$D$5)</f>
        <v>45107</v>
      </c>
      <c r="F401" t="s">
        <v>722</v>
      </c>
      <c r="G401" t="s">
        <v>993</v>
      </c>
      <c r="H401" t="str">
        <f>'10. CJ Diversion'!$B$10</f>
        <v># of 911 calls with primary concern related to substance use</v>
      </c>
      <c r="I401" t="s">
        <v>16</v>
      </c>
      <c r="J401" t="str">
        <f>IF(ISBLANK('10. CJ Diversion'!$C$10),"",'10. CJ Diversion'!$C$10)</f>
        <v/>
      </c>
      <c r="L401" s="212"/>
      <c r="M401" t="str">
        <f>IF(ISBLANK('10. CJ Diversion'!$D$10),"",'10. CJ Diversion'!$D$10)</f>
        <v/>
      </c>
      <c r="N401" t="str">
        <f>IF(ISBLANK('10. CJ Diversion'!$E$10),"",'10. CJ Diversion'!$E$10)</f>
        <v/>
      </c>
    </row>
    <row r="402" spans="3:14" x14ac:dyDescent="0.25">
      <c r="C402" s="164" t="s">
        <v>1119</v>
      </c>
      <c r="D402" s="144">
        <f>IF(ISBLANK('10. CJ Diversion'!$D$4),"",'10. CJ Diversion'!$D$4)</f>
        <v>44743</v>
      </c>
      <c r="E402" s="144">
        <f>IF(ISBLANK('10. CJ Diversion'!$D$5),"",'10. CJ Diversion'!$D$5)</f>
        <v>45107</v>
      </c>
      <c r="F402" t="s">
        <v>722</v>
      </c>
      <c r="G402" t="s">
        <v>995</v>
      </c>
      <c r="H402" t="str">
        <f>'10. CJ Diversion'!$B$11</f>
        <v># of dispositions where person was transported to services by law enforcement</v>
      </c>
      <c r="I402" t="s">
        <v>16</v>
      </c>
      <c r="J402" t="str">
        <f>IF(ISBLANK('10. CJ Diversion'!$C$11),"",'10. CJ Diversion'!$C$11)</f>
        <v/>
      </c>
      <c r="L402" s="212"/>
      <c r="M402" t="str">
        <f>IF(ISBLANK('10. CJ Diversion'!$D$11),"",'10. CJ Diversion'!$D$11)</f>
        <v/>
      </c>
      <c r="N402" t="str">
        <f>IF(ISBLANK('10. CJ Diversion'!$E$11),"",'10. CJ Diversion'!$E$11)</f>
        <v/>
      </c>
    </row>
    <row r="403" spans="3:14" x14ac:dyDescent="0.25">
      <c r="C403" s="164" t="s">
        <v>1119</v>
      </c>
      <c r="D403" s="144">
        <f>IF(ISBLANK('10. CJ Diversion'!$D$4),"",'10. CJ Diversion'!$D$4)</f>
        <v>44743</v>
      </c>
      <c r="E403" s="144">
        <f>IF(ISBLANK('10. CJ Diversion'!$D$5),"",'10. CJ Diversion'!$D$5)</f>
        <v>45107</v>
      </c>
      <c r="F403" t="s">
        <v>722</v>
      </c>
      <c r="G403" t="s">
        <v>994</v>
      </c>
      <c r="H403" t="str">
        <f>'10. CJ Diversion'!$B$12</f>
        <v># of dispositions where person was stabilized in community</v>
      </c>
      <c r="I403" t="s">
        <v>16</v>
      </c>
      <c r="J403" t="str">
        <f>IF(ISBLANK('10. CJ Diversion'!$C$12),"",'10. CJ Diversion'!$C$12)</f>
        <v/>
      </c>
      <c r="L403" s="212"/>
      <c r="M403" t="str">
        <f>IF(ISBLANK('10. CJ Diversion'!$D$12),"",'10. CJ Diversion'!$D$12)</f>
        <v/>
      </c>
      <c r="N403" t="str">
        <f>IF(ISBLANK('10. CJ Diversion'!$E$12),"",'10. CJ Diversion'!$E$12)</f>
        <v/>
      </c>
    </row>
    <row r="404" spans="3:14" x14ac:dyDescent="0.25">
      <c r="C404" s="164" t="s">
        <v>1119</v>
      </c>
      <c r="D404" s="144">
        <f>IF(ISBLANK('10. CJ Diversion'!$D$4),"",'10. CJ Diversion'!$D$4)</f>
        <v>44743</v>
      </c>
      <c r="E404" s="144">
        <f>IF(ISBLANK('10. CJ Diversion'!$D$5),"",'10. CJ Diversion'!$D$5)</f>
        <v>45107</v>
      </c>
      <c r="F404" t="s">
        <v>722</v>
      </c>
      <c r="G404" t="s">
        <v>1002</v>
      </c>
      <c r="H404" t="str">
        <f>'10. CJ Diversion'!$B$14</f>
        <v># of arrest diversion referrals to pre-arrest diversion programs by law enforcement</v>
      </c>
      <c r="I404" t="s">
        <v>16</v>
      </c>
      <c r="J404" t="str">
        <f>IF(ISBLANK('10. CJ Diversion'!$C$14),"",'10. CJ Diversion'!$C$14)</f>
        <v/>
      </c>
      <c r="L404" s="212"/>
      <c r="M404" t="str">
        <f>IF(ISBLANK('10. CJ Diversion'!$D$14),"",'10. CJ Diversion'!$D$14)</f>
        <v/>
      </c>
      <c r="N404" t="str">
        <f>IF(ISBLANK('10. CJ Diversion'!$E$14),"",'10. CJ Diversion'!$E$14)</f>
        <v/>
      </c>
    </row>
    <row r="405" spans="3:14" x14ac:dyDescent="0.25">
      <c r="C405" s="164" t="s">
        <v>1119</v>
      </c>
      <c r="D405" s="144">
        <f>IF(ISBLANK('10. CJ Diversion'!$D$4),"",'10. CJ Diversion'!$D$4)</f>
        <v>44743</v>
      </c>
      <c r="E405" s="144">
        <f>IF(ISBLANK('10. CJ Diversion'!$D$5),"",'10. CJ Diversion'!$D$5)</f>
        <v>45107</v>
      </c>
      <c r="F405" t="s">
        <v>722</v>
      </c>
      <c r="G405" t="s">
        <v>1008</v>
      </c>
      <c r="H405" t="str">
        <f>'10. CJ Diversion'!$B$15</f>
        <v># of social referrals to pre-arrest diversion programs by law enforcement</v>
      </c>
      <c r="I405" t="s">
        <v>16</v>
      </c>
      <c r="J405" t="str">
        <f>IF(ISBLANK('10. CJ Diversion'!$C$15),"",'10. CJ Diversion'!$C$15)</f>
        <v/>
      </c>
      <c r="L405" s="212"/>
      <c r="M405" t="str">
        <f>IF(ISBLANK('10. CJ Diversion'!$D$15),"",'10. CJ Diversion'!$D$15)</f>
        <v/>
      </c>
      <c r="N405" t="str">
        <f>IF(ISBLANK('10. CJ Diversion'!$E$15),"",'10. CJ Diversion'!$E$15)</f>
        <v/>
      </c>
    </row>
    <row r="406" spans="3:14" x14ac:dyDescent="0.25">
      <c r="C406" s="164" t="s">
        <v>1119</v>
      </c>
      <c r="D406" s="144">
        <f>IF(ISBLANK('10. CJ Diversion'!$D$4),"",'10. CJ Diversion'!$D$4)</f>
        <v>44743</v>
      </c>
      <c r="E406" s="144">
        <f>IF(ISBLANK('10. CJ Diversion'!$D$5),"",'10. CJ Diversion'!$D$5)</f>
        <v>45107</v>
      </c>
      <c r="F406" t="s">
        <v>722</v>
      </c>
      <c r="G406" t="s">
        <v>999</v>
      </c>
      <c r="H406" t="str">
        <f>'10. CJ Diversion'!$B$16</f>
        <v># of intakes for pre-arrest diversion programs completed</v>
      </c>
      <c r="I406" t="s">
        <v>16</v>
      </c>
      <c r="J406" t="str">
        <f>IF(ISBLANK('10. CJ Diversion'!$C$16),"",'10. CJ Diversion'!$C$16)</f>
        <v/>
      </c>
      <c r="L406" s="213"/>
      <c r="M406" t="str">
        <f>IF(ISBLANK('10. CJ Diversion'!$D$16),"",'10. CJ Diversion'!$D$16)</f>
        <v/>
      </c>
      <c r="N406" t="str">
        <f>IF(ISBLANK('10. CJ Diversion'!$E$16),"",'10. CJ Diversion'!$E$16)</f>
        <v/>
      </c>
    </row>
    <row r="407" spans="3:14" x14ac:dyDescent="0.25">
      <c r="C407" s="164" t="s">
        <v>1119</v>
      </c>
      <c r="D407" s="144">
        <f>IF(ISBLANK('10. CJ Diversion'!$D$4),"",'10. CJ Diversion'!$D$4)</f>
        <v>44743</v>
      </c>
      <c r="E407" s="144">
        <f>IF(ISBLANK('10. CJ Diversion'!$D$5),"",'10. CJ Diversion'!$D$5)</f>
        <v>45107</v>
      </c>
      <c r="F407" t="s">
        <v>722</v>
      </c>
      <c r="G407" t="s">
        <v>996</v>
      </c>
      <c r="H407" t="str">
        <f>'10. CJ Diversion'!$B$17</f>
        <v># of unique participants enrolled in pre-arrest diversion programs</v>
      </c>
      <c r="I407" t="s">
        <v>16</v>
      </c>
      <c r="J407" t="str">
        <f>IF(ISBLANK('10. CJ Diversion'!$C$17),"",'10. CJ Diversion'!$C$17)</f>
        <v/>
      </c>
      <c r="L407" s="213"/>
      <c r="M407" t="str">
        <f>IF(ISBLANK('10. CJ Diversion'!$D$17),"",'10. CJ Diversion'!$D$17)</f>
        <v/>
      </c>
      <c r="N407" t="str">
        <f>IF(ISBLANK('10. CJ Diversion'!$E$17),"",'10. CJ Diversion'!$E$17)</f>
        <v/>
      </c>
    </row>
    <row r="408" spans="3:14" x14ac:dyDescent="0.25">
      <c r="C408" s="164" t="s">
        <v>1119</v>
      </c>
      <c r="D408" s="144">
        <f>IF(ISBLANK('10. CJ Diversion'!$D$4),"",'10. CJ Diversion'!$D$4)</f>
        <v>44743</v>
      </c>
      <c r="E408" s="144">
        <f>IF(ISBLANK('10. CJ Diversion'!$D$5),"",'10. CJ Diversion'!$D$5)</f>
        <v>45107</v>
      </c>
      <c r="F408" t="s">
        <v>722</v>
      </c>
      <c r="G408" t="s">
        <v>1003</v>
      </c>
      <c r="H408" t="str">
        <f>'10. CJ Diversion'!$B$18</f>
        <v># of full-time pre-arrest diversion program staff</v>
      </c>
      <c r="I408" t="s">
        <v>16</v>
      </c>
      <c r="J408" t="str">
        <f>IF(ISBLANK('10. CJ Diversion'!$C$18),"",'10. CJ Diversion'!$C$18)</f>
        <v/>
      </c>
      <c r="L408" s="213"/>
      <c r="M408" t="str">
        <f>IF(ISBLANK('10. CJ Diversion'!$D$18),"",'10. CJ Diversion'!$D$18)</f>
        <v/>
      </c>
      <c r="N408" t="str">
        <f>IF(ISBLANK('10. CJ Diversion'!$E$18),"",'10. CJ Diversion'!$E$18)</f>
        <v/>
      </c>
    </row>
    <row r="409" spans="3:14" x14ac:dyDescent="0.25">
      <c r="C409" s="164" t="s">
        <v>1119</v>
      </c>
      <c r="D409" s="144">
        <f>IF(ISBLANK('10. CJ Diversion'!$D$4),"",'10. CJ Diversion'!$D$4)</f>
        <v>44743</v>
      </c>
      <c r="E409" s="144">
        <f>IF(ISBLANK('10. CJ Diversion'!$D$5),"",'10. CJ Diversion'!$D$5)</f>
        <v>45107</v>
      </c>
      <c r="F409" t="s">
        <v>722</v>
      </c>
      <c r="G409" t="s">
        <v>1004</v>
      </c>
      <c r="H409" t="str">
        <f>'10. CJ Diversion'!$B$19</f>
        <v># of participants on staff caseload (average)</v>
      </c>
      <c r="I409" t="s">
        <v>16</v>
      </c>
      <c r="J409" t="str">
        <f>IF(ISBLANK('10. CJ Diversion'!$C$19),"",'10. CJ Diversion'!$C$19)</f>
        <v/>
      </c>
      <c r="L409" s="213"/>
      <c r="M409" t="str">
        <f>IF(ISBLANK('10. CJ Diversion'!$D$19),"",'10. CJ Diversion'!$D$19)</f>
        <v/>
      </c>
      <c r="N409" t="str">
        <f>IF(ISBLANK('10. CJ Diversion'!$E$19),"",'10. CJ Diversion'!$E$19)</f>
        <v/>
      </c>
    </row>
    <row r="410" spans="3:14" x14ac:dyDescent="0.25">
      <c r="C410" s="164" t="s">
        <v>1119</v>
      </c>
      <c r="D410" s="144">
        <f>IF(ISBLANK('10. CJ Diversion'!$D$4),"",'10. CJ Diversion'!$D$4)</f>
        <v>44743</v>
      </c>
      <c r="E410" s="144">
        <f>IF(ISBLANK('10. CJ Diversion'!$D$5),"",'10. CJ Diversion'!$D$5)</f>
        <v>45107</v>
      </c>
      <c r="F410" t="s">
        <v>722</v>
      </c>
      <c r="G410" t="s">
        <v>1009</v>
      </c>
      <c r="H410" t="str">
        <f>'10. CJ Diversion'!$B$20</f>
        <v># of contacts with pre-arrest diversion program participants per month</v>
      </c>
      <c r="I410" t="s">
        <v>16</v>
      </c>
      <c r="J410" t="str">
        <f>IF(ISBLANK('10. CJ Diversion'!$C$20),"",'10. CJ Diversion'!$C$20)</f>
        <v/>
      </c>
      <c r="L410" s="213"/>
      <c r="M410" t="str">
        <f>IF(ISBLANK('10. CJ Diversion'!$D$20),"",'10. CJ Diversion'!$D$20)</f>
        <v/>
      </c>
      <c r="N410" t="str">
        <f>IF(ISBLANK('10. CJ Diversion'!$E$20),"",'10. CJ Diversion'!$E$20)</f>
        <v/>
      </c>
    </row>
    <row r="411" spans="3:14" x14ac:dyDescent="0.25">
      <c r="C411" s="164" t="s">
        <v>1119</v>
      </c>
      <c r="D411" s="144">
        <f>IF(ISBLANK('10. CJ Diversion'!$D$4),"",'10. CJ Diversion'!$D$4)</f>
        <v>44743</v>
      </c>
      <c r="E411" s="144">
        <f>IF(ISBLANK('10. CJ Diversion'!$D$5),"",'10. CJ Diversion'!$D$5)</f>
        <v>45107</v>
      </c>
      <c r="F411" t="s">
        <v>722</v>
      </c>
      <c r="G411" t="s">
        <v>1006</v>
      </c>
      <c r="H411" t="str">
        <f>'10. CJ Diversion'!$B$22</f>
        <v># of people arrested who are screened for OUD</v>
      </c>
      <c r="I411" t="s">
        <v>16</v>
      </c>
      <c r="J411" t="str">
        <f>IF(ISBLANK('10. CJ Diversion'!$C$22),"",'10. CJ Diversion'!$C$22)</f>
        <v/>
      </c>
      <c r="L411" s="213"/>
      <c r="M411" t="str">
        <f>IF(ISBLANK('10. CJ Diversion'!$D$22),"",'10. CJ Diversion'!$D$22)</f>
        <v/>
      </c>
      <c r="N411" t="str">
        <f>IF(ISBLANK('10. CJ Diversion'!$E$22),"",'10. CJ Diversion'!$E$22)</f>
        <v/>
      </c>
    </row>
    <row r="412" spans="3:14" x14ac:dyDescent="0.25">
      <c r="C412" s="164" t="s">
        <v>1119</v>
      </c>
      <c r="D412" s="144">
        <f>IF(ISBLANK('10. CJ Diversion'!$D$4),"",'10. CJ Diversion'!$D$4)</f>
        <v>44743</v>
      </c>
      <c r="E412" s="144">
        <f>IF(ISBLANK('10. CJ Diversion'!$D$5),"",'10. CJ Diversion'!$D$5)</f>
        <v>45107</v>
      </c>
      <c r="F412" t="s">
        <v>722</v>
      </c>
      <c r="G412" t="s">
        <v>1007</v>
      </c>
      <c r="H412" t="str">
        <f>'10. CJ Diversion'!$B$23</f>
        <v xml:space="preserve"># of referrals to post-arrest diversion programs by jail/correctional staff </v>
      </c>
      <c r="I412" t="s">
        <v>16</v>
      </c>
      <c r="J412" t="str">
        <f>IF(ISBLANK('10. CJ Diversion'!$C$23),"",'10. CJ Diversion'!$C$23)</f>
        <v/>
      </c>
      <c r="L412" s="213"/>
      <c r="M412" t="str">
        <f>IF(ISBLANK('10. CJ Diversion'!$D$23),"",'10. CJ Diversion'!$D$23)</f>
        <v/>
      </c>
      <c r="N412" t="str">
        <f>IF(ISBLANK('10. CJ Diversion'!$E$23),"",'10. CJ Diversion'!$E$23)</f>
        <v/>
      </c>
    </row>
    <row r="413" spans="3:14" x14ac:dyDescent="0.25">
      <c r="C413" s="164" t="s">
        <v>1119</v>
      </c>
      <c r="D413" s="144">
        <f>IF(ISBLANK('10. CJ Diversion'!$D$4),"",'10. CJ Diversion'!$D$4)</f>
        <v>44743</v>
      </c>
      <c r="E413" s="144">
        <f>IF(ISBLANK('10. CJ Diversion'!$D$5),"",'10. CJ Diversion'!$D$5)</f>
        <v>45107</v>
      </c>
      <c r="F413" t="s">
        <v>722</v>
      </c>
      <c r="G413" t="s">
        <v>1000</v>
      </c>
      <c r="H413" t="str">
        <f>'10. CJ Diversion'!$B$24</f>
        <v># of intakes for post-arrest diversion programs completed</v>
      </c>
      <c r="I413" t="s">
        <v>16</v>
      </c>
      <c r="J413" t="str">
        <f>IF(ISBLANK('10. CJ Diversion'!$C$24),"",'10. CJ Diversion'!$C$24)</f>
        <v/>
      </c>
      <c r="L413" s="213"/>
      <c r="M413" t="str">
        <f>IF(ISBLANK('10. CJ Diversion'!$D$24),"",'10. CJ Diversion'!$D$24)</f>
        <v/>
      </c>
      <c r="N413" t="str">
        <f>IF(ISBLANK('10. CJ Diversion'!$E$24),"",'10. CJ Diversion'!$E$24)</f>
        <v/>
      </c>
    </row>
    <row r="414" spans="3:14" x14ac:dyDescent="0.25">
      <c r="C414" s="164" t="s">
        <v>1119</v>
      </c>
      <c r="D414" s="144">
        <f>IF(ISBLANK('10. CJ Diversion'!$D$4),"",'10. CJ Diversion'!$D$4)</f>
        <v>44743</v>
      </c>
      <c r="E414" s="144">
        <f>IF(ISBLANK('10. CJ Diversion'!$D$5),"",'10. CJ Diversion'!$D$5)</f>
        <v>45107</v>
      </c>
      <c r="F414" t="s">
        <v>722</v>
      </c>
      <c r="G414" t="s">
        <v>997</v>
      </c>
      <c r="H414" t="str">
        <f>'10. CJ Diversion'!$B$25</f>
        <v># of unique participants enrolled in post-arrest diversion programs</v>
      </c>
      <c r="I414" t="s">
        <v>16</v>
      </c>
      <c r="J414" t="str">
        <f>IF(ISBLANK('10. CJ Diversion'!$C$25),"",'10. CJ Diversion'!$C$25)</f>
        <v/>
      </c>
      <c r="L414" s="213"/>
      <c r="M414" t="str">
        <f>IF(ISBLANK('10. CJ Diversion'!$D$25),"",'10. CJ Diversion'!$D$25)</f>
        <v/>
      </c>
      <c r="N414" t="str">
        <f>IF(ISBLANK('10. CJ Diversion'!$E$25),"",'10. CJ Diversion'!$E$25)</f>
        <v/>
      </c>
    </row>
    <row r="415" spans="3:14" x14ac:dyDescent="0.25">
      <c r="C415" s="164" t="s">
        <v>1119</v>
      </c>
      <c r="D415" s="144">
        <f>IF(ISBLANK('10. CJ Diversion'!$D$4),"",'10. CJ Diversion'!$D$4)</f>
        <v>44743</v>
      </c>
      <c r="E415" s="144">
        <f>IF(ISBLANK('10. CJ Diversion'!$D$5),"",'10. CJ Diversion'!$D$5)</f>
        <v>45107</v>
      </c>
      <c r="F415" t="s">
        <v>722</v>
      </c>
      <c r="G415" t="s">
        <v>1005</v>
      </c>
      <c r="H415" t="str">
        <f>'10. CJ Diversion'!$B$26</f>
        <v># of dedicated post-arrest diversion program staff</v>
      </c>
      <c r="I415" t="s">
        <v>16</v>
      </c>
      <c r="J415" t="str">
        <f>IF(ISBLANK('10. CJ Diversion'!$C$26),"",'10. CJ Diversion'!$C$26)</f>
        <v/>
      </c>
      <c r="L415" s="213"/>
      <c r="M415" t="str">
        <f>IF(ISBLANK('10. CJ Diversion'!$D$26),"",'10. CJ Diversion'!$D$26)</f>
        <v/>
      </c>
      <c r="N415" t="str">
        <f>IF(ISBLANK('10. CJ Diversion'!$E$26),"",'10. CJ Diversion'!$E$26)</f>
        <v/>
      </c>
    </row>
    <row r="416" spans="3:14" x14ac:dyDescent="0.25">
      <c r="C416" s="164" t="s">
        <v>1119</v>
      </c>
      <c r="D416" s="144">
        <f>IF(ISBLANK('10. CJ Diversion'!$D$4),"",'10. CJ Diversion'!$D$4)</f>
        <v>44743</v>
      </c>
      <c r="E416" s="144">
        <f>IF(ISBLANK('10. CJ Diversion'!$D$5),"",'10. CJ Diversion'!$D$5)</f>
        <v>45107</v>
      </c>
      <c r="F416" t="s">
        <v>722</v>
      </c>
      <c r="G416" t="s">
        <v>1011</v>
      </c>
      <c r="H416" t="str">
        <f>'10. CJ Diversion'!$B$27</f>
        <v># of contacts with post-arrest diversion program participants per month</v>
      </c>
      <c r="I416" t="s">
        <v>16</v>
      </c>
      <c r="J416" t="str">
        <f>IF(ISBLANK('10. CJ Diversion'!$C$27),"",'10. CJ Diversion'!$C$27)</f>
        <v/>
      </c>
      <c r="L416" s="213"/>
      <c r="M416" t="str">
        <f>IF(ISBLANK('10. CJ Diversion'!$D$27),"",'10. CJ Diversion'!$D$27)</f>
        <v/>
      </c>
      <c r="N416" t="str">
        <f>IF(ISBLANK('10. CJ Diversion'!$E$27),"",'10. CJ Diversion'!$E$27)</f>
        <v/>
      </c>
    </row>
    <row r="417" spans="3:14" x14ac:dyDescent="0.25">
      <c r="C417" s="164" t="s">
        <v>1119</v>
      </c>
      <c r="D417" s="144">
        <f>IF(ISBLANK('10. CJ Diversion'!$D$4),"",'10. CJ Diversion'!$D$4)</f>
        <v>44743</v>
      </c>
      <c r="E417" s="144">
        <f>IF(ISBLANK('10. CJ Diversion'!$D$5),"",'10. CJ Diversion'!$D$5)</f>
        <v>45107</v>
      </c>
      <c r="F417" t="s">
        <v>722</v>
      </c>
      <c r="G417" t="s">
        <v>1012</v>
      </c>
      <c r="H417" t="str">
        <f>'10. CJ Diversion'!$B$28</f>
        <v># of people at intake with no fixed address or address is shelter</v>
      </c>
      <c r="I417" t="s">
        <v>16</v>
      </c>
      <c r="J417" t="str">
        <f>IF(ISBLANK('10. CJ Diversion'!$C$28),"",'10. CJ Diversion'!$C$28)</f>
        <v/>
      </c>
      <c r="L417" s="213"/>
      <c r="M417" t="str">
        <f>IF(ISBLANK('10. CJ Diversion'!$D$28),"",'10. CJ Diversion'!$D$28)</f>
        <v/>
      </c>
      <c r="N417" t="str">
        <f>IF(ISBLANK('10. CJ Diversion'!$E$28),"",'10. CJ Diversion'!$E$28)</f>
        <v/>
      </c>
    </row>
    <row r="418" spans="3:14" x14ac:dyDescent="0.25">
      <c r="C418" s="164" t="s">
        <v>1119</v>
      </c>
      <c r="D418" s="144">
        <f>IF(ISBLANK('10. CJ Diversion'!$D$4),"",'10. CJ Diversion'!$D$4)</f>
        <v>44743</v>
      </c>
      <c r="E418" s="144">
        <f>IF(ISBLANK('10. CJ Diversion'!$D$5),"",'10. CJ Diversion'!$D$5)</f>
        <v>45107</v>
      </c>
      <c r="F418" t="s">
        <v>722</v>
      </c>
      <c r="G418" t="s">
        <v>1013</v>
      </c>
      <c r="H418" t="str">
        <f>'10. CJ Diversion'!$B$30</f>
        <v xml:space="preserve"># of referrals to pre-trial service programs by court staff </v>
      </c>
      <c r="I418" t="s">
        <v>16</v>
      </c>
      <c r="J418" t="str">
        <f>IF(ISBLANK('10. CJ Diversion'!$C$30),"",'10. CJ Diversion'!$C$30)</f>
        <v/>
      </c>
      <c r="L418" s="213"/>
      <c r="M418" t="str">
        <f>IF(ISBLANK('10. CJ Diversion'!$D$30),"",'10. CJ Diversion'!$D$30)</f>
        <v/>
      </c>
      <c r="N418" t="str">
        <f>IF(ISBLANK('10. CJ Diversion'!$E$30),"",'10. CJ Diversion'!$E$30)</f>
        <v/>
      </c>
    </row>
    <row r="419" spans="3:14" x14ac:dyDescent="0.25">
      <c r="C419" s="164" t="s">
        <v>1119</v>
      </c>
      <c r="D419" s="144">
        <f>IF(ISBLANK('10. CJ Diversion'!$D$4),"",'10. CJ Diversion'!$D$4)</f>
        <v>44743</v>
      </c>
      <c r="E419" s="144">
        <f>IF(ISBLANK('10. CJ Diversion'!$D$5),"",'10. CJ Diversion'!$D$5)</f>
        <v>45107</v>
      </c>
      <c r="F419" t="s">
        <v>722</v>
      </c>
      <c r="G419" t="s">
        <v>1001</v>
      </c>
      <c r="H419" t="str">
        <f>'10. CJ Diversion'!$B$31</f>
        <v># of intakes for pre-trial service programs completed</v>
      </c>
      <c r="I419" t="s">
        <v>16</v>
      </c>
      <c r="J419" t="str">
        <f>IF(ISBLANK('10. CJ Diversion'!$C$31),"",'10. CJ Diversion'!$C$31)</f>
        <v/>
      </c>
      <c r="L419" s="213"/>
      <c r="M419" t="str">
        <f>IF(ISBLANK('10. CJ Diversion'!$D$31),"",'10. CJ Diversion'!$D$31)</f>
        <v/>
      </c>
      <c r="N419" t="str">
        <f>IF(ISBLANK('10. CJ Diversion'!$E$31),"",'10. CJ Diversion'!$E$31)</f>
        <v/>
      </c>
    </row>
    <row r="420" spans="3:14" x14ac:dyDescent="0.25">
      <c r="C420" s="164" t="s">
        <v>1119</v>
      </c>
      <c r="D420" s="144">
        <f>IF(ISBLANK('10. CJ Diversion'!$D$4),"",'10. CJ Diversion'!$D$4)</f>
        <v>44743</v>
      </c>
      <c r="E420" s="144">
        <f>IF(ISBLANK('10. CJ Diversion'!$D$5),"",'10. CJ Diversion'!$D$5)</f>
        <v>45107</v>
      </c>
      <c r="F420" t="s">
        <v>722</v>
      </c>
      <c r="G420" t="s">
        <v>998</v>
      </c>
      <c r="H420" t="str">
        <f>'10. CJ Diversion'!$B$32</f>
        <v># of unique participants enrolled in pre-trial service programs</v>
      </c>
      <c r="I420" t="s">
        <v>16</v>
      </c>
      <c r="J420" t="str">
        <f>IF(ISBLANK('10. CJ Diversion'!$C$32),"",'10. CJ Diversion'!$C$32)</f>
        <v/>
      </c>
      <c r="L420" s="213"/>
      <c r="M420" t="str">
        <f>IF(ISBLANK('10. CJ Diversion'!$D$32),"",'10. CJ Diversion'!$D$32)</f>
        <v/>
      </c>
      <c r="N420" t="str">
        <f>IF(ISBLANK('10. CJ Diversion'!$E$32),"",'10. CJ Diversion'!$E$32)</f>
        <v/>
      </c>
    </row>
    <row r="421" spans="3:14" x14ac:dyDescent="0.25">
      <c r="C421" s="164" t="s">
        <v>1119</v>
      </c>
      <c r="D421" s="144">
        <f>IF(ISBLANK('10. CJ Diversion'!$D$4),"",'10. CJ Diversion'!$D$4)</f>
        <v>44743</v>
      </c>
      <c r="E421" s="144">
        <f>IF(ISBLANK('10. CJ Diversion'!$D$5),"",'10. CJ Diversion'!$D$5)</f>
        <v>45107</v>
      </c>
      <c r="F421" t="s">
        <v>722</v>
      </c>
      <c r="G421" t="s">
        <v>1010</v>
      </c>
      <c r="H421" t="str">
        <f>'10. CJ Diversion'!$B$33</f>
        <v># of contacts with pre-trial service program participants per month</v>
      </c>
      <c r="I421" t="s">
        <v>16</v>
      </c>
      <c r="J421" t="str">
        <f>IF(ISBLANK('10. CJ Diversion'!$C$33),"",'10. CJ Diversion'!$C$33)</f>
        <v/>
      </c>
      <c r="L421" s="213"/>
      <c r="M421" t="str">
        <f>IF(ISBLANK('10. CJ Diversion'!$D$33),"",'10. CJ Diversion'!$D$33)</f>
        <v/>
      </c>
      <c r="N421" t="str">
        <f>IF(ISBLANK('10. CJ Diversion'!$E$33),"",'10. CJ Diversion'!$E$33)</f>
        <v/>
      </c>
    </row>
    <row r="422" spans="3:14" x14ac:dyDescent="0.25">
      <c r="C422" s="164" t="s">
        <v>1119</v>
      </c>
      <c r="D422" s="144">
        <f>IF(ISBLANK('10. CJ Diversion'!$D$4),"",'10. CJ Diversion'!$D$4)</f>
        <v>44743</v>
      </c>
      <c r="E422" s="144">
        <f>IF(ISBLANK('10. CJ Diversion'!$D$5),"",'10. CJ Diversion'!$D$5)</f>
        <v>45107</v>
      </c>
      <c r="F422" t="s">
        <v>722</v>
      </c>
      <c r="G422" t="s">
        <v>1014</v>
      </c>
      <c r="H422" t="str">
        <f>'10. CJ Diversion'!$B$34</f>
        <v># of initial hearings annually for people identified as having opioid use disorder</v>
      </c>
      <c r="I422" t="s">
        <v>16</v>
      </c>
      <c r="J422" t="str">
        <f>IF(ISBLANK('10. CJ Diversion'!$C$34),"",'10. CJ Diversion'!$C$34)</f>
        <v/>
      </c>
      <c r="L422" s="213"/>
      <c r="M422" t="str">
        <f>IF(ISBLANK('10. CJ Diversion'!$D$34),"",'10. CJ Diversion'!$D$34)</f>
        <v/>
      </c>
      <c r="N422" t="str">
        <f>IF(ISBLANK('10. CJ Diversion'!$E$34),"",'10. CJ Diversion'!$E$34)</f>
        <v/>
      </c>
    </row>
    <row r="423" spans="3:14" x14ac:dyDescent="0.25">
      <c r="C423" s="164" t="s">
        <v>1119</v>
      </c>
      <c r="D423" s="144">
        <f>IF(ISBLANK('10. CJ Diversion'!$D$4),"",'10. CJ Diversion'!$D$4)</f>
        <v>44743</v>
      </c>
      <c r="E423" s="144">
        <f>IF(ISBLANK('10. CJ Diversion'!$D$5),"",'10. CJ Diversion'!$D$5)</f>
        <v>45107</v>
      </c>
      <c r="F423" t="s">
        <v>722</v>
      </c>
      <c r="G423" t="s">
        <v>1015</v>
      </c>
      <c r="H423" t="str">
        <f>'10. CJ Diversion'!$B$36</f>
        <v># of participants who use opioids and/or have OUD, referred to addiction treatment</v>
      </c>
      <c r="I423" t="s">
        <v>16</v>
      </c>
      <c r="J423" t="str">
        <f>IF(ISBLANK('10. CJ Diversion'!$C$36),"",'10. CJ Diversion'!$C$36)</f>
        <v/>
      </c>
      <c r="L423" s="213"/>
      <c r="M423" t="str">
        <f>IF(ISBLANK('10. CJ Diversion'!$D$36),"",'10. CJ Diversion'!$D$36)</f>
        <v/>
      </c>
      <c r="N423" t="str">
        <f>IF(ISBLANK('10. CJ Diversion'!$E$36),"",'10. CJ Diversion'!$E$36)</f>
        <v/>
      </c>
    </row>
    <row r="424" spans="3:14" x14ac:dyDescent="0.25">
      <c r="C424" s="164" t="s">
        <v>1119</v>
      </c>
      <c r="D424" s="144">
        <f>IF(ISBLANK('10. CJ Diversion'!$D$4),"",'10. CJ Diversion'!$D$4)</f>
        <v>44743</v>
      </c>
      <c r="E424" s="144">
        <f>IF(ISBLANK('10. CJ Diversion'!$D$5),"",'10. CJ Diversion'!$D$5)</f>
        <v>45107</v>
      </c>
      <c r="F424" t="s">
        <v>722</v>
      </c>
      <c r="G424" t="s">
        <v>1016</v>
      </c>
      <c r="H424" t="str">
        <f>'10. CJ Diversion'!$B$37</f>
        <v xml:space="preserve"># of participants who use opioids and/or have OUD, referred to recovery supports (e.g., employment services, housing services, etc.) </v>
      </c>
      <c r="I424" t="s">
        <v>16</v>
      </c>
      <c r="J424" t="str">
        <f>IF(ISBLANK('10. CJ Diversion'!$C$37),"",'10. CJ Diversion'!$C$37)</f>
        <v/>
      </c>
      <c r="L424" s="213"/>
      <c r="M424" t="str">
        <f>IF(ISBLANK('10. CJ Diversion'!$D$37),"",'10. CJ Diversion'!$D$37)</f>
        <v/>
      </c>
      <c r="N424" t="str">
        <f>IF(ISBLANK('10. CJ Diversion'!$E$37),"",'10. CJ Diversion'!$E$37)</f>
        <v/>
      </c>
    </row>
    <row r="425" spans="3:14" x14ac:dyDescent="0.25">
      <c r="C425" s="164" t="s">
        <v>1119</v>
      </c>
      <c r="D425" s="144">
        <f>IF(ISBLANK('10. CJ Diversion'!$D$4),"",'10. CJ Diversion'!$D$4)</f>
        <v>44743</v>
      </c>
      <c r="E425" s="144">
        <f>IF(ISBLANK('10. CJ Diversion'!$D$5),"",'10. CJ Diversion'!$D$5)</f>
        <v>45107</v>
      </c>
      <c r="F425" t="s">
        <v>722</v>
      </c>
      <c r="G425" t="s">
        <v>1017</v>
      </c>
      <c r="H425" t="str">
        <f>'10. CJ Diversion'!$B$38</f>
        <v xml:space="preserve"># of participants who use opioids and/or have OUD, referred to harm reduction services (e.g., syringe and supply access, overdose prevention education, disease prevention, etc.) </v>
      </c>
      <c r="I425" t="s">
        <v>16</v>
      </c>
      <c r="J425" t="str">
        <f>IF(ISBLANK('10. CJ Diversion'!$C$38),"",'10. CJ Diversion'!$C$38)</f>
        <v/>
      </c>
      <c r="L425" s="213"/>
      <c r="M425" t="str">
        <f>IF(ISBLANK('10. CJ Diversion'!$D$38),"",'10. CJ Diversion'!$D$38)</f>
        <v/>
      </c>
      <c r="N425" t="str">
        <f>IF(ISBLANK('10. CJ Diversion'!$E$38),"",'10. CJ Diversion'!$E$38)</f>
        <v/>
      </c>
    </row>
    <row r="426" spans="3:14" x14ac:dyDescent="0.25">
      <c r="C426" s="164" t="s">
        <v>1119</v>
      </c>
      <c r="D426" s="144">
        <f>IF(ISBLANK('10. CJ Diversion'!$D$4),"",'10. CJ Diversion'!$D$4)</f>
        <v>44743</v>
      </c>
      <c r="E426" s="144">
        <f>IF(ISBLANK('10. CJ Diversion'!$D$5),"",'10. CJ Diversion'!$D$5)</f>
        <v>45107</v>
      </c>
      <c r="F426" t="s">
        <v>722</v>
      </c>
      <c r="G426" t="s">
        <v>1018</v>
      </c>
      <c r="H426" t="str">
        <f>'10. CJ Diversion'!$B$39</f>
        <v># of participants who use opioids and/or have OUD, referred to primary healthcare</v>
      </c>
      <c r="I426" t="s">
        <v>16</v>
      </c>
      <c r="J426" t="str">
        <f>IF(ISBLANK('10. CJ Diversion'!$C$39),"",'10. CJ Diversion'!$C$39)</f>
        <v/>
      </c>
      <c r="L426" s="213"/>
      <c r="M426" t="str">
        <f>IF(ISBLANK('10. CJ Diversion'!$D$39),"",'10. CJ Diversion'!$D$39)</f>
        <v/>
      </c>
      <c r="N426" t="str">
        <f>IF(ISBLANK('10. CJ Diversion'!$E$39),"",'10. CJ Diversion'!$E$39)</f>
        <v/>
      </c>
    </row>
    <row r="427" spans="3:14" x14ac:dyDescent="0.25">
      <c r="C427" s="164" t="s">
        <v>1119</v>
      </c>
      <c r="D427" s="144">
        <f>IF(ISBLANK('10. CJ Diversion'!$D$4),"",'10. CJ Diversion'!$D$4)</f>
        <v>44743</v>
      </c>
      <c r="E427" s="144">
        <f>IF(ISBLANK('10. CJ Diversion'!$D$5),"",'10. CJ Diversion'!$D$5)</f>
        <v>45107</v>
      </c>
      <c r="F427" t="s">
        <v>722</v>
      </c>
      <c r="G427" t="s">
        <v>1019</v>
      </c>
      <c r="H427" t="str">
        <f>'10. CJ Diversion'!$B$40</f>
        <v># of participants who use opioids and/or have OUD, referred to other services</v>
      </c>
      <c r="I427" t="s">
        <v>16</v>
      </c>
      <c r="J427" t="str">
        <f>IF(ISBLANK('10. CJ Diversion'!$C$40),"",'10. CJ Diversion'!$C$40)</f>
        <v/>
      </c>
      <c r="L427" s="213"/>
      <c r="M427" t="str">
        <f>IF(ISBLANK('10. CJ Diversion'!$D$40),"",'10. CJ Diversion'!$D$40)</f>
        <v/>
      </c>
      <c r="N427" t="str">
        <f>IF(ISBLANK('10. CJ Diversion'!$E$40),"",'10. CJ Diversion'!$E$40)</f>
        <v/>
      </c>
    </row>
    <row r="428" spans="3:14" x14ac:dyDescent="0.25">
      <c r="C428" s="164" t="s">
        <v>1119</v>
      </c>
      <c r="D428" s="144">
        <f>IF(ISBLANK('10. CJ Diversion'!$D$4),"",'10. CJ Diversion'!$D$4)</f>
        <v>44743</v>
      </c>
      <c r="E428" s="144">
        <f>IF(ISBLANK('10. CJ Diversion'!$D$5),"",'10. CJ Diversion'!$D$5)</f>
        <v>45107</v>
      </c>
      <c r="F428" t="s">
        <v>722</v>
      </c>
      <c r="G428" t="s">
        <v>1020</v>
      </c>
      <c r="H428" t="str">
        <f>'10. CJ Diversion'!$B$42</f>
        <v># of participants who use opioids and/or have OUD, provided addiction treatment</v>
      </c>
      <c r="I428" t="s">
        <v>16</v>
      </c>
      <c r="J428" t="str">
        <f>IF(ISBLANK('10. CJ Diversion'!$C$42),"",'10. CJ Diversion'!$C$42)</f>
        <v/>
      </c>
      <c r="L428" s="213"/>
      <c r="M428" t="str">
        <f>IF(ISBLANK('10. CJ Diversion'!$D$42),"",'10. CJ Diversion'!$D$42)</f>
        <v/>
      </c>
      <c r="N428" t="str">
        <f>IF(ISBLANK('10. CJ Diversion'!$E$42),"",'10. CJ Diversion'!$E$42)</f>
        <v/>
      </c>
    </row>
    <row r="429" spans="3:14" x14ac:dyDescent="0.25">
      <c r="C429" s="164" t="s">
        <v>1119</v>
      </c>
      <c r="D429" s="144">
        <f>IF(ISBLANK('10. CJ Diversion'!$D$4),"",'10. CJ Diversion'!$D$4)</f>
        <v>44743</v>
      </c>
      <c r="E429" s="144">
        <f>IF(ISBLANK('10. CJ Diversion'!$D$5),"",'10. CJ Diversion'!$D$5)</f>
        <v>45107</v>
      </c>
      <c r="F429" t="s">
        <v>722</v>
      </c>
      <c r="G429" t="s">
        <v>1022</v>
      </c>
      <c r="H429" t="str">
        <f>'10. CJ Diversion'!$B$43</f>
        <v># of participants who use opioids and/or have OUD, provided with recovery support services (e.g., employment services, housing services, etc.)</v>
      </c>
      <c r="I429" t="s">
        <v>16</v>
      </c>
      <c r="J429" t="str">
        <f>IF(ISBLANK('10. CJ Diversion'!$C$43),"",'10. CJ Diversion'!$C$43)</f>
        <v/>
      </c>
      <c r="L429" s="213"/>
      <c r="M429" t="str">
        <f>IF(ISBLANK('10. CJ Diversion'!$D$43),"",'10. CJ Diversion'!$D$43)</f>
        <v/>
      </c>
      <c r="N429" t="str">
        <f>IF(ISBLANK('10. CJ Diversion'!$E$43),"",'10. CJ Diversion'!$E$43)</f>
        <v/>
      </c>
    </row>
    <row r="430" spans="3:14" x14ac:dyDescent="0.25">
      <c r="C430" s="164" t="s">
        <v>1119</v>
      </c>
      <c r="D430" s="144">
        <f>IF(ISBLANK('10. CJ Diversion'!$D$4),"",'10. CJ Diversion'!$D$4)</f>
        <v>44743</v>
      </c>
      <c r="E430" s="144">
        <f>IF(ISBLANK('10. CJ Diversion'!$D$5),"",'10. CJ Diversion'!$D$5)</f>
        <v>45107</v>
      </c>
      <c r="F430" t="s">
        <v>722</v>
      </c>
      <c r="G430" t="s">
        <v>1023</v>
      </c>
      <c r="H430" t="str">
        <f>'10. CJ Diversion'!$B$44</f>
        <v># of participants who use opioids and/or have OUD, provided with harm reduction services</v>
      </c>
      <c r="I430" t="s">
        <v>16</v>
      </c>
      <c r="J430" t="str">
        <f>IF(ISBLANK('10. CJ Diversion'!$C$44),"",'10. CJ Diversion'!$C$44)</f>
        <v/>
      </c>
      <c r="L430" s="213"/>
      <c r="M430" t="str">
        <f>IF(ISBLANK('10. CJ Diversion'!$D$44),"",'10. CJ Diversion'!$D$44)</f>
        <v/>
      </c>
      <c r="N430" t="str">
        <f>IF(ISBLANK('10. CJ Diversion'!$E$44),"",'10. CJ Diversion'!$E$44)</f>
        <v/>
      </c>
    </row>
    <row r="431" spans="3:14" x14ac:dyDescent="0.25">
      <c r="C431" s="164" t="s">
        <v>1119</v>
      </c>
      <c r="D431" s="144">
        <f>IF(ISBLANK('10. CJ Diversion'!$D$4),"",'10. CJ Diversion'!$D$4)</f>
        <v>44743</v>
      </c>
      <c r="E431" s="144">
        <f>IF(ISBLANK('10. CJ Diversion'!$D$5),"",'10. CJ Diversion'!$D$5)</f>
        <v>45107</v>
      </c>
      <c r="F431" t="s">
        <v>722</v>
      </c>
      <c r="G431" t="s">
        <v>1024</v>
      </c>
      <c r="H431" t="str">
        <f>'10. CJ Diversion'!$B$45</f>
        <v># of participants who use opioids and/or have OUD, provided with primary healthcare services</v>
      </c>
      <c r="I431" t="s">
        <v>16</v>
      </c>
      <c r="J431" t="str">
        <f>IF(ISBLANK('10. CJ Diversion'!$C$45),"",'10. CJ Diversion'!$C$45)</f>
        <v/>
      </c>
      <c r="L431" s="213"/>
      <c r="M431" t="str">
        <f>IF(ISBLANK('10. CJ Diversion'!$D$45),"",'10. CJ Diversion'!$D$45)</f>
        <v/>
      </c>
      <c r="N431" t="str">
        <f>IF(ISBLANK('10. CJ Diversion'!$E$45),"",'10. CJ Diversion'!$E$45)</f>
        <v/>
      </c>
    </row>
    <row r="432" spans="3:14" x14ac:dyDescent="0.25">
      <c r="C432" s="164" t="s">
        <v>1119</v>
      </c>
      <c r="D432" s="144">
        <f>IF(ISBLANK('10. CJ Diversion'!$D$4),"",'10. CJ Diversion'!$D$4)</f>
        <v>44743</v>
      </c>
      <c r="E432" s="144">
        <f>IF(ISBLANK('10. CJ Diversion'!$D$5),"",'10. CJ Diversion'!$D$5)</f>
        <v>45107</v>
      </c>
      <c r="F432" t="s">
        <v>722</v>
      </c>
      <c r="G432" t="s">
        <v>1021</v>
      </c>
      <c r="H432" t="str">
        <f>'10. CJ Diversion'!$B$46</f>
        <v># of participants who use opioids and/or have OUD, provided with other services</v>
      </c>
      <c r="I432" t="s">
        <v>16</v>
      </c>
      <c r="J432" t="str">
        <f>IF(ISBLANK('10. CJ Diversion'!$C$46),"",'10. CJ Diversion'!$C$46)</f>
        <v/>
      </c>
      <c r="L432" s="213"/>
      <c r="M432" t="str">
        <f>IF(ISBLANK('10. CJ Diversion'!$D$46),"",'10. CJ Diversion'!$D$46)</f>
        <v/>
      </c>
      <c r="N432" t="str">
        <f>IF(ISBLANK('10. CJ Diversion'!$E$46),"",'10. CJ Diversion'!$E$46)</f>
        <v/>
      </c>
    </row>
    <row r="433" spans="3:14" x14ac:dyDescent="0.25">
      <c r="C433" s="164" t="s">
        <v>1119</v>
      </c>
      <c r="D433" s="144">
        <f>IF(ISBLANK('10. CJ Diversion'!$D$4),"",'10. CJ Diversion'!$D$4)</f>
        <v>44743</v>
      </c>
      <c r="E433" s="144">
        <f>IF(ISBLANK('10. CJ Diversion'!$D$5),"",'10. CJ Diversion'!$D$5)</f>
        <v>45107</v>
      </c>
      <c r="F433" t="s">
        <v>722</v>
      </c>
      <c r="G433" t="s">
        <v>1025</v>
      </c>
      <c r="H433" t="str">
        <f>'10. CJ Diversion'!$B$48</f>
        <v># of naloxone kits provided</v>
      </c>
      <c r="I433" t="s">
        <v>16</v>
      </c>
      <c r="J433" t="str">
        <f>IF(ISBLANK('10. CJ Diversion'!$C$48),"",'10. CJ Diversion'!$C$48)</f>
        <v/>
      </c>
      <c r="L433" s="213"/>
      <c r="M433" t="str">
        <f>IF(ISBLANK('10. CJ Diversion'!$D$48),"",'10. CJ Diversion'!$D$48)</f>
        <v/>
      </c>
      <c r="N433" t="str">
        <f>IF(ISBLANK('10. CJ Diversion'!$E$48),"",'10. CJ Diversion'!$E$48)</f>
        <v/>
      </c>
    </row>
    <row r="434" spans="3:14" x14ac:dyDescent="0.25">
      <c r="C434" s="164" t="s">
        <v>1119</v>
      </c>
      <c r="D434" s="144">
        <f>IF(ISBLANK('10. CJ Diversion'!$D$4),"",'10. CJ Diversion'!$D$4)</f>
        <v>44743</v>
      </c>
      <c r="E434" s="144">
        <f>IF(ISBLANK('10. CJ Diversion'!$D$5),"",'10. CJ Diversion'!$D$5)</f>
        <v>45107</v>
      </c>
      <c r="F434" t="s">
        <v>722</v>
      </c>
      <c r="G434" t="s">
        <v>1026</v>
      </c>
      <c r="H434" t="str">
        <f>IF(ISBLANK('10. CJ Diversion'!$B$49),"",'10. CJ Diversion'!$B$49)</f>
        <v/>
      </c>
      <c r="I434" t="s">
        <v>16</v>
      </c>
      <c r="J434" t="str">
        <f>IF(ISBLANK('10. CJ Diversion'!$C$49),"",'10. CJ Diversion'!$C$49)</f>
        <v/>
      </c>
      <c r="L434" s="213"/>
      <c r="M434" t="str">
        <f>IF(ISBLANK('10. CJ Diversion'!$D$49),"",'10. CJ Diversion'!$D$49)</f>
        <v/>
      </c>
      <c r="N434" t="str">
        <f>IF(ISBLANK('10. CJ Diversion'!$E$49),"",'10. CJ Diversion'!$E$49)</f>
        <v/>
      </c>
    </row>
    <row r="435" spans="3:14" x14ac:dyDescent="0.25">
      <c r="C435" s="164" t="s">
        <v>1119</v>
      </c>
      <c r="D435" s="144">
        <f>IF(ISBLANK('10. CJ Diversion'!$D$4),"",'10. CJ Diversion'!$D$4)</f>
        <v>44743</v>
      </c>
      <c r="E435" s="144">
        <f>IF(ISBLANK('10. CJ Diversion'!$D$5),"",'10. CJ Diversion'!$D$5)</f>
        <v>45107</v>
      </c>
      <c r="F435" t="s">
        <v>722</v>
      </c>
      <c r="G435" t="s">
        <v>1027</v>
      </c>
      <c r="H435" t="str">
        <f>IF(ISBLANK('10. CJ Diversion'!$B$50),"",'10. CJ Diversion'!$B$50)</f>
        <v/>
      </c>
      <c r="I435" t="s">
        <v>16</v>
      </c>
      <c r="J435" t="str">
        <f>IF(ISBLANK('10. CJ Diversion'!$C$50),"",'10. CJ Diversion'!$C$50)</f>
        <v/>
      </c>
      <c r="L435" s="213"/>
      <c r="M435" t="str">
        <f>IF(ISBLANK('10. CJ Diversion'!$D$50),"",'10. CJ Diversion'!$D$50)</f>
        <v/>
      </c>
      <c r="N435" t="str">
        <f>IF(ISBLANK('10. CJ Diversion'!$E$50),"",'10. CJ Diversion'!$E$50)</f>
        <v/>
      </c>
    </row>
    <row r="436" spans="3:14" x14ac:dyDescent="0.25">
      <c r="C436" s="164" t="s">
        <v>1119</v>
      </c>
      <c r="D436" s="144">
        <f>IF(ISBLANK('10. CJ Diversion'!$D$4),"",'10. CJ Diversion'!$D$4)</f>
        <v>44743</v>
      </c>
      <c r="E436" s="144">
        <f>IF(ISBLANK('10. CJ Diversion'!$D$5),"",'10. CJ Diversion'!$D$5)</f>
        <v>45107</v>
      </c>
      <c r="F436" t="s">
        <v>722</v>
      </c>
      <c r="G436" t="s">
        <v>1028</v>
      </c>
      <c r="H436" t="str">
        <f>IF(ISBLANK('10. CJ Diversion'!$B$51),"",'10. CJ Diversion'!$B$51)</f>
        <v/>
      </c>
      <c r="I436" t="s">
        <v>16</v>
      </c>
      <c r="J436" t="str">
        <f>IF(ISBLANK('10. CJ Diversion'!$C$51),"",'10. CJ Diversion'!$C$51)</f>
        <v/>
      </c>
      <c r="L436" s="213"/>
      <c r="M436" t="str">
        <f>IF(ISBLANK('10. CJ Diversion'!$D$51),"",'10. CJ Diversion'!$D$51)</f>
        <v/>
      </c>
      <c r="N436" t="str">
        <f>IF(ISBLANK('10. CJ Diversion'!$E$51),"",'10. CJ Diversion'!$E$51)</f>
        <v/>
      </c>
    </row>
    <row r="437" spans="3:14" x14ac:dyDescent="0.25">
      <c r="C437" s="164" t="s">
        <v>1119</v>
      </c>
      <c r="D437" s="144">
        <f>IF(ISBLANK('10. CJ Diversion'!$D$4),"",'10. CJ Diversion'!$D$4)</f>
        <v>44743</v>
      </c>
      <c r="E437" s="144">
        <f>IF(ISBLANK('10. CJ Diversion'!$D$5),"",'10. CJ Diversion'!$D$5)</f>
        <v>45107</v>
      </c>
      <c r="F437" t="s">
        <v>722</v>
      </c>
      <c r="G437" t="s">
        <v>1029</v>
      </c>
      <c r="H437" t="str">
        <f>'10. CJ Diversion'!$B$55</f>
        <v># of unique participants, who use opioids and/or have OUD, served</v>
      </c>
      <c r="I437" t="s">
        <v>959</v>
      </c>
      <c r="L437" s="213"/>
      <c r="N437" t="str">
        <f>IF(ISBLANK('10. CJ Diversion'!$E$55),"",'10. CJ Diversion'!$E$55)</f>
        <v/>
      </c>
    </row>
    <row r="438" spans="3:14" x14ac:dyDescent="0.25">
      <c r="C438" s="164" t="s">
        <v>1119</v>
      </c>
      <c r="D438" s="144">
        <f>IF(ISBLANK('10. CJ Diversion'!$D$4),"",'10. CJ Diversion'!$D$4)</f>
        <v>44743</v>
      </c>
      <c r="E438" s="144">
        <f>IF(ISBLANK('10. CJ Diversion'!$D$5),"",'10. CJ Diversion'!$D$5)</f>
        <v>45107</v>
      </c>
      <c r="F438" t="s">
        <v>722</v>
      </c>
      <c r="G438" t="s">
        <v>1029</v>
      </c>
      <c r="H438" t="str">
        <f>'10. CJ Diversion'!$B$55</f>
        <v># of unique participants, who use opioids and/or have OUD, served</v>
      </c>
      <c r="I438" s="154" t="s">
        <v>37</v>
      </c>
      <c r="J438" t="str">
        <f>IF(ISBLANK('10. CJ Diversion'!$C$57),"",'10. CJ Diversion'!$C$57)</f>
        <v/>
      </c>
      <c r="L438" s="213"/>
      <c r="N438" t="str">
        <f>IF(ISBLANK('10. CJ Diversion'!E57),"",'10. CJ Diversion'!E57)</f>
        <v/>
      </c>
    </row>
    <row r="439" spans="3:14" x14ac:dyDescent="0.25">
      <c r="C439" s="164" t="s">
        <v>1119</v>
      </c>
      <c r="D439" s="144">
        <f>IF(ISBLANK('10. CJ Diversion'!$D$4),"",'10. CJ Diversion'!$D$4)</f>
        <v>44743</v>
      </c>
      <c r="E439" s="144">
        <f>IF(ISBLANK('10. CJ Diversion'!$D$5),"",'10. CJ Diversion'!$D$5)</f>
        <v>45107</v>
      </c>
      <c r="F439" t="s">
        <v>722</v>
      </c>
      <c r="G439" t="s">
        <v>1029</v>
      </c>
      <c r="H439" t="str">
        <f>'10. CJ Diversion'!$B$55</f>
        <v># of unique participants, who use opioids and/or have OUD, served</v>
      </c>
      <c r="I439" s="154" t="s">
        <v>38</v>
      </c>
      <c r="J439" t="str">
        <f>IF(ISBLANK('10. CJ Diversion'!$C$58),"",'10. CJ Diversion'!$C$58)</f>
        <v/>
      </c>
      <c r="L439" s="213"/>
      <c r="N439" t="str">
        <f>IF(ISBLANK('10. CJ Diversion'!E58),"",'10. CJ Diversion'!E58)</f>
        <v/>
      </c>
    </row>
    <row r="440" spans="3:14" x14ac:dyDescent="0.25">
      <c r="C440" s="164" t="s">
        <v>1119</v>
      </c>
      <c r="D440" s="144">
        <f>IF(ISBLANK('10. CJ Diversion'!$D$4),"",'10. CJ Diversion'!$D$4)</f>
        <v>44743</v>
      </c>
      <c r="E440" s="144">
        <f>IF(ISBLANK('10. CJ Diversion'!$D$5),"",'10. CJ Diversion'!$D$5)</f>
        <v>45107</v>
      </c>
      <c r="F440" t="s">
        <v>722</v>
      </c>
      <c r="G440" t="s">
        <v>1029</v>
      </c>
      <c r="H440" t="str">
        <f>'10. CJ Diversion'!$B$55</f>
        <v># of unique participants, who use opioids and/or have OUD, served</v>
      </c>
      <c r="I440" s="154" t="s">
        <v>39</v>
      </c>
      <c r="J440" t="str">
        <f>IF(ISBLANK('10. CJ Diversion'!$C$59),"",'10. CJ Diversion'!$C$59)</f>
        <v/>
      </c>
      <c r="L440" s="213"/>
      <c r="N440" t="str">
        <f>IF(ISBLANK('10. CJ Diversion'!E59),"",'10. CJ Diversion'!E59)</f>
        <v/>
      </c>
    </row>
    <row r="441" spans="3:14" x14ac:dyDescent="0.25">
      <c r="C441" s="164" t="s">
        <v>1119</v>
      </c>
      <c r="D441" s="144">
        <f>IF(ISBLANK('10. CJ Diversion'!$D$4),"",'10. CJ Diversion'!$D$4)</f>
        <v>44743</v>
      </c>
      <c r="E441" s="144">
        <f>IF(ISBLANK('10. CJ Diversion'!$D$5),"",'10. CJ Diversion'!$D$5)</f>
        <v>45107</v>
      </c>
      <c r="F441" t="s">
        <v>722</v>
      </c>
      <c r="G441" t="s">
        <v>1029</v>
      </c>
      <c r="H441" t="str">
        <f>'10. CJ Diversion'!$B$55</f>
        <v># of unique participants, who use opioids and/or have OUD, served</v>
      </c>
      <c r="I441" s="154" t="s">
        <v>40</v>
      </c>
      <c r="J441" t="str">
        <f>IF(ISBLANK('10. CJ Diversion'!$C$60),"",'10. CJ Diversion'!$C$60)</f>
        <v/>
      </c>
      <c r="L441" s="213"/>
      <c r="N441" t="str">
        <f>IF(ISBLANK('10. CJ Diversion'!E60),"",'10. CJ Diversion'!E60)</f>
        <v/>
      </c>
    </row>
    <row r="442" spans="3:14" x14ac:dyDescent="0.25">
      <c r="C442" s="164" t="s">
        <v>1119</v>
      </c>
      <c r="D442" s="144">
        <f>IF(ISBLANK('10. CJ Diversion'!$D$4),"",'10. CJ Diversion'!$D$4)</f>
        <v>44743</v>
      </c>
      <c r="E442" s="144">
        <f>IF(ISBLANK('10. CJ Diversion'!$D$5),"",'10. CJ Diversion'!$D$5)</f>
        <v>45107</v>
      </c>
      <c r="F442" t="s">
        <v>722</v>
      </c>
      <c r="G442" t="s">
        <v>1029</v>
      </c>
      <c r="H442" t="str">
        <f>'10. CJ Diversion'!$B$55</f>
        <v># of unique participants, who use opioids and/or have OUD, served</v>
      </c>
      <c r="I442" s="154" t="s">
        <v>41</v>
      </c>
      <c r="J442" t="str">
        <f>IF(ISBLANK('10. CJ Diversion'!$C$61),"",'10. CJ Diversion'!$C$61)</f>
        <v/>
      </c>
      <c r="L442" s="213"/>
      <c r="N442" t="str">
        <f>IF(ISBLANK('10. CJ Diversion'!E61),"",'10. CJ Diversion'!E61)</f>
        <v/>
      </c>
    </row>
    <row r="443" spans="3:14" x14ac:dyDescent="0.25">
      <c r="C443" s="164" t="s">
        <v>1119</v>
      </c>
      <c r="D443" s="144">
        <f>IF(ISBLANK('10. CJ Diversion'!$D$4),"",'10. CJ Diversion'!$D$4)</f>
        <v>44743</v>
      </c>
      <c r="E443" s="144">
        <f>IF(ISBLANK('10. CJ Diversion'!$D$5),"",'10. CJ Diversion'!$D$5)</f>
        <v>45107</v>
      </c>
      <c r="F443" t="s">
        <v>722</v>
      </c>
      <c r="G443" t="s">
        <v>1029</v>
      </c>
      <c r="H443" t="str">
        <f>'10. CJ Diversion'!$B$55</f>
        <v># of unique participants, who use opioids and/or have OUD, served</v>
      </c>
      <c r="I443" s="154" t="s">
        <v>42</v>
      </c>
      <c r="J443" t="str">
        <f>IF(ISBLANK('10. CJ Diversion'!$C$62),"",'10. CJ Diversion'!$C$62)</f>
        <v/>
      </c>
      <c r="L443" s="213"/>
      <c r="N443" t="str">
        <f>IF(ISBLANK('10. CJ Diversion'!E62),"",'10. CJ Diversion'!E62)</f>
        <v/>
      </c>
    </row>
    <row r="444" spans="3:14" x14ac:dyDescent="0.25">
      <c r="C444" s="164" t="s">
        <v>1119</v>
      </c>
      <c r="D444" s="144">
        <f>IF(ISBLANK('10. CJ Diversion'!$D$4),"",'10. CJ Diversion'!$D$4)</f>
        <v>44743</v>
      </c>
      <c r="E444" s="144">
        <f>IF(ISBLANK('10. CJ Diversion'!$D$5),"",'10. CJ Diversion'!$D$5)</f>
        <v>45107</v>
      </c>
      <c r="F444" t="s">
        <v>722</v>
      </c>
      <c r="G444" t="s">
        <v>1029</v>
      </c>
      <c r="H444" t="str">
        <f>'10. CJ Diversion'!$B$55</f>
        <v># of unique participants, who use opioids and/or have OUD, served</v>
      </c>
      <c r="I444" s="154" t="s">
        <v>43</v>
      </c>
      <c r="J444" t="str">
        <f>IF(ISBLANK('10. CJ Diversion'!$C$63),"",'10. CJ Diversion'!$C$63)</f>
        <v/>
      </c>
      <c r="L444" s="213"/>
      <c r="N444" t="str">
        <f>IF(ISBLANK('10. CJ Diversion'!E63),"",'10. CJ Diversion'!E63)</f>
        <v/>
      </c>
    </row>
    <row r="445" spans="3:14" x14ac:dyDescent="0.25">
      <c r="C445" s="164" t="s">
        <v>1119</v>
      </c>
      <c r="D445" s="144">
        <f>IF(ISBLANK('10. CJ Diversion'!$D$4),"",'10. CJ Diversion'!$D$4)</f>
        <v>44743</v>
      </c>
      <c r="E445" s="144">
        <f>IF(ISBLANK('10. CJ Diversion'!$D$5),"",'10. CJ Diversion'!$D$5)</f>
        <v>45107</v>
      </c>
      <c r="F445" t="s">
        <v>722</v>
      </c>
      <c r="G445" t="s">
        <v>1029</v>
      </c>
      <c r="H445" t="str">
        <f>'10. CJ Diversion'!$B$55</f>
        <v># of unique participants, who use opioids and/or have OUD, served</v>
      </c>
      <c r="I445" s="154" t="s">
        <v>44</v>
      </c>
      <c r="J445" t="str">
        <f>IF(ISBLANK('10. CJ Diversion'!$C$64),"",'10. CJ Diversion'!$C$64)</f>
        <v/>
      </c>
      <c r="L445" s="213"/>
      <c r="N445" t="str">
        <f>IF(ISBLANK('10. CJ Diversion'!E66),"",'10. CJ Diversion'!E66)</f>
        <v/>
      </c>
    </row>
    <row r="446" spans="3:14" x14ac:dyDescent="0.25">
      <c r="C446" s="164" t="s">
        <v>1119</v>
      </c>
      <c r="D446" s="144">
        <f>IF(ISBLANK('10. CJ Diversion'!$D$4),"",'10. CJ Diversion'!$D$4)</f>
        <v>44743</v>
      </c>
      <c r="E446" s="144">
        <f>IF(ISBLANK('10. CJ Diversion'!$D$5),"",'10. CJ Diversion'!$D$5)</f>
        <v>45107</v>
      </c>
      <c r="F446" t="s">
        <v>723</v>
      </c>
      <c r="G446" t="s">
        <v>1030</v>
      </c>
      <c r="H446" t="str">
        <f>'10. CJ Diversion'!$D$72</f>
        <v>% of participants, who use opioids and/or have OUD, who are satisfied w/ services</v>
      </c>
      <c r="I446" t="s">
        <v>16</v>
      </c>
      <c r="J446" t="str">
        <f>IF(ISBLANK('10. CJ Diversion'!$C$72),"",'10. CJ Diversion'!$C$72)</f>
        <v/>
      </c>
      <c r="K446" t="str">
        <f>IF(ISBLANK('10. CJ Diversion'!$C$73),"",'10. CJ Diversion'!$C$73)</f>
        <v/>
      </c>
      <c r="L446" s="213" t="str">
        <f>IF('10. CJ Diversion'!$E$72="Incomplete","",'10. CJ Diversion'!$E$72)</f>
        <v/>
      </c>
      <c r="N446" t="str">
        <f>IF(ISBLANK('10. CJ Diversion'!$F$72),"",'10. CJ Diversion'!$F$72)</f>
        <v/>
      </c>
    </row>
    <row r="447" spans="3:14" x14ac:dyDescent="0.25">
      <c r="C447" s="164" t="s">
        <v>1119</v>
      </c>
      <c r="D447" s="144">
        <f>IF(ISBLANK('10. CJ Diversion'!$D$4),"",'10. CJ Diversion'!$D$4)</f>
        <v>44743</v>
      </c>
      <c r="E447" s="144">
        <f>IF(ISBLANK('10. CJ Diversion'!$D$5),"",'10. CJ Diversion'!$D$5)</f>
        <v>45107</v>
      </c>
      <c r="F447" t="s">
        <v>723</v>
      </c>
      <c r="G447" t="s">
        <v>1033</v>
      </c>
      <c r="H447" t="str">
        <f>'10. CJ Diversion'!$D$74</f>
        <v>% of 911 calls related to substance use concerns</v>
      </c>
      <c r="I447" t="s">
        <v>16</v>
      </c>
      <c r="J447" t="str">
        <f>IF(ISBLANK('10. CJ Diversion'!$C$74),"",'10. CJ Diversion'!$C$74)</f>
        <v/>
      </c>
      <c r="K447" t="str">
        <f>IF(ISBLANK('10. CJ Diversion'!$C$75),"",'10. CJ Diversion'!$C$75)</f>
        <v/>
      </c>
      <c r="L447" s="213" t="str">
        <f>IF('10. CJ Diversion'!$E$74="Incomplete","",'10. CJ Diversion'!$E$74)</f>
        <v/>
      </c>
      <c r="N447" t="str">
        <f>IF(ISBLANK('10. CJ Diversion'!$F$74),"",'10. CJ Diversion'!$F$74)</f>
        <v/>
      </c>
    </row>
    <row r="448" spans="3:14" x14ac:dyDescent="0.25">
      <c r="C448" s="164" t="s">
        <v>1119</v>
      </c>
      <c r="D448" s="144">
        <f>IF(ISBLANK('10. CJ Diversion'!$D$4),"",'10. CJ Diversion'!$D$4)</f>
        <v>44743</v>
      </c>
      <c r="E448" s="144">
        <f>IF(ISBLANK('10. CJ Diversion'!$D$5),"",'10. CJ Diversion'!$D$5)</f>
        <v>45107</v>
      </c>
      <c r="F448" t="s">
        <v>723</v>
      </c>
      <c r="G448" t="s">
        <v>1034</v>
      </c>
      <c r="H448" t="str">
        <f>'10. CJ Diversion'!$D$76</f>
        <v>% of people arrested who screen positive for OUD</v>
      </c>
      <c r="I448" t="s">
        <v>16</v>
      </c>
      <c r="J448" t="str">
        <f>IF(ISBLANK('10. CJ Diversion'!$C$76),"",'10. CJ Diversion'!$C$76)</f>
        <v/>
      </c>
      <c r="K448" t="str">
        <f>IF(ISBLANK('10. CJ Diversion'!$C$77),"",'10. CJ Diversion'!$C$77)</f>
        <v/>
      </c>
      <c r="L448" s="213" t="str">
        <f>IF('10. CJ Diversion'!$E$76="Incomplete","",'10. CJ Diversion'!$E$76)</f>
        <v/>
      </c>
      <c r="N448" t="str">
        <f>IF(ISBLANK('10. CJ Diversion'!$F$76),"",'10. CJ Diversion'!$F$76)</f>
        <v/>
      </c>
    </row>
    <row r="449" spans="3:14" x14ac:dyDescent="0.25">
      <c r="C449" s="164" t="s">
        <v>1119</v>
      </c>
      <c r="D449" s="144">
        <f>IF(ISBLANK('10. CJ Diversion'!$D$4),"",'10. CJ Diversion'!$D$4)</f>
        <v>44743</v>
      </c>
      <c r="E449" s="144">
        <f>IF(ISBLANK('10. CJ Diversion'!$D$5),"",'10. CJ Diversion'!$D$5)</f>
        <v>45107</v>
      </c>
      <c r="F449" t="s">
        <v>723</v>
      </c>
      <c r="G449" t="s">
        <v>1035</v>
      </c>
      <c r="H449" t="str">
        <f>'10. CJ Diversion'!$D$78</f>
        <v>% of law enforcement officers who have referred to diversion program</v>
      </c>
      <c r="I449" t="s">
        <v>16</v>
      </c>
      <c r="J449" t="str">
        <f>IF(ISBLANK('10. CJ Diversion'!$C$78),"",'10. CJ Diversion'!$C$78)</f>
        <v/>
      </c>
      <c r="K449" t="str">
        <f>IF(ISBLANK('10. CJ Diversion'!$C$79),"",'10. CJ Diversion'!$C$79)</f>
        <v/>
      </c>
      <c r="L449" s="213" t="str">
        <f>IF('10. CJ Diversion'!$E$78="Incomplete","",'10. CJ Diversion'!$E$78)</f>
        <v/>
      </c>
      <c r="N449" t="str">
        <f>IF(ISBLANK('10. CJ Diversion'!$F$78),"",'10. CJ Diversion'!$F$78)</f>
        <v/>
      </c>
    </row>
    <row r="450" spans="3:14" x14ac:dyDescent="0.25">
      <c r="C450" s="164" t="s">
        <v>1119</v>
      </c>
      <c r="D450" s="144">
        <f>IF(ISBLANK('10. CJ Diversion'!$D$4),"",'10. CJ Diversion'!$D$4)</f>
        <v>44743</v>
      </c>
      <c r="E450" s="144">
        <f>IF(ISBLANK('10. CJ Diversion'!$D$5),"",'10. CJ Diversion'!$D$5)</f>
        <v>45107</v>
      </c>
      <c r="F450" t="s">
        <v>723</v>
      </c>
      <c r="G450" t="s">
        <v>1031</v>
      </c>
      <c r="H450" t="str">
        <f>'10. CJ Diversion'!$D$80</f>
        <v>% of participants connected to services</v>
      </c>
      <c r="I450" t="s">
        <v>16</v>
      </c>
      <c r="J450" t="str">
        <f>IF(ISBLANK('10. CJ Diversion'!$C$80),"",'10. CJ Diversion'!$C$80)</f>
        <v/>
      </c>
      <c r="K450" t="str">
        <f>IF(ISBLANK('10. CJ Diversion'!$C$81),"",'10. CJ Diversion'!$C$81)</f>
        <v/>
      </c>
      <c r="L450" s="213" t="str">
        <f>IF('10. CJ Diversion'!$E$80="Incomplete","",'10. CJ Diversion'!$E$80)</f>
        <v/>
      </c>
      <c r="N450" t="str">
        <f>IF(ISBLANK('10. CJ Diversion'!$F$80),"",'10. CJ Diversion'!$F$80)</f>
        <v/>
      </c>
    </row>
    <row r="451" spans="3:14" x14ac:dyDescent="0.25">
      <c r="C451" s="164" t="s">
        <v>1119</v>
      </c>
      <c r="D451" s="144">
        <f>IF(ISBLANK('10. CJ Diversion'!$D$4),"",'10. CJ Diversion'!$D$4)</f>
        <v>44743</v>
      </c>
      <c r="E451" s="144">
        <f>IF(ISBLANK('10. CJ Diversion'!$D$5),"",'10. CJ Diversion'!$D$5)</f>
        <v>45107</v>
      </c>
      <c r="F451" t="s">
        <v>723</v>
      </c>
      <c r="G451" t="s">
        <v>1032</v>
      </c>
      <c r="H451" t="str">
        <f>'10. CJ Diversion'!$D$82</f>
        <v>% of participants provided with services</v>
      </c>
      <c r="I451" t="s">
        <v>16</v>
      </c>
      <c r="J451" t="str">
        <f>IF(ISBLANK('10. CJ Diversion'!$C$82),"",'10. CJ Diversion'!$C$82)</f>
        <v/>
      </c>
      <c r="K451" t="str">
        <f>IF(ISBLANK('10. CJ Diversion'!$C$83),"",'10. CJ Diversion'!$C$83)</f>
        <v/>
      </c>
      <c r="L451" s="213" t="str">
        <f>IF('10. CJ Diversion'!$E$82="Incomplete","",'10. CJ Diversion'!$E$82)</f>
        <v/>
      </c>
      <c r="N451" t="str">
        <f>IF(ISBLANK('10. CJ Diversion'!$F$82),"",'10. CJ Diversion'!$F$82)</f>
        <v/>
      </c>
    </row>
    <row r="452" spans="3:14" x14ac:dyDescent="0.25">
      <c r="C452" s="164" t="s">
        <v>1119</v>
      </c>
      <c r="D452" s="144">
        <f>IF(ISBLANK('10. CJ Diversion'!$D$4),"",'10. CJ Diversion'!$D$4)</f>
        <v>44743</v>
      </c>
      <c r="E452" s="144">
        <f>IF(ISBLANK('10. CJ Diversion'!$D$5),"",'10. CJ Diversion'!$D$5)</f>
        <v>45107</v>
      </c>
      <c r="F452" t="s">
        <v>723</v>
      </c>
      <c r="G452" t="s">
        <v>1036</v>
      </c>
      <c r="H452" t="str">
        <f>IF(ISBLANK('10. CJ Diversion'!$D$84),"",'10. CJ Diversion'!$D$84)</f>
        <v/>
      </c>
      <c r="I452" t="s">
        <v>16</v>
      </c>
      <c r="J452" t="str">
        <f>IF(ISBLANK('10. CJ Diversion'!$C$84),"",'10. CJ Diversion'!$C$84)</f>
        <v/>
      </c>
      <c r="K452" t="str">
        <f>IF(ISBLANK('10. CJ Diversion'!$C$85),"",'10. CJ Diversion'!$C$85)</f>
        <v/>
      </c>
      <c r="L452" s="213" t="str">
        <f>IF('10. CJ Diversion'!$E$84="Incomplete","",'10. CJ Diversion'!$E$84)</f>
        <v/>
      </c>
      <c r="N452" t="str">
        <f>IF(ISBLANK('10. CJ Diversion'!$F$84),"",'10. CJ Diversion'!$F$84)</f>
        <v/>
      </c>
    </row>
    <row r="453" spans="3:14" x14ac:dyDescent="0.25">
      <c r="C453" s="164" t="s">
        <v>1119</v>
      </c>
      <c r="D453" s="144">
        <f>IF(ISBLANK('10. CJ Diversion'!$D$4),"",'10. CJ Diversion'!$D$4)</f>
        <v>44743</v>
      </c>
      <c r="E453" s="144">
        <f>IF(ISBLANK('10. CJ Diversion'!$D$5),"",'10. CJ Diversion'!$D$5)</f>
        <v>45107</v>
      </c>
      <c r="F453" t="s">
        <v>723</v>
      </c>
      <c r="G453" t="s">
        <v>1037</v>
      </c>
      <c r="H453" t="str">
        <f>IF(ISBLANK('10. CJ Diversion'!$D$86),"",'10. CJ Diversion'!$D$86)</f>
        <v/>
      </c>
      <c r="I453" t="s">
        <v>16</v>
      </c>
      <c r="J453" t="str">
        <f>IF(ISBLANK('10. CJ Diversion'!$C$86),"",'10. CJ Diversion'!$C$86)</f>
        <v/>
      </c>
      <c r="K453" t="str">
        <f>IF(ISBLANK('10. CJ Diversion'!$C$87),"",'10. CJ Diversion'!$C$87)</f>
        <v/>
      </c>
      <c r="L453" s="213" t="str">
        <f>IF('10. CJ Diversion'!$E$86="Incomplete","",'10. CJ Diversion'!$E$86)</f>
        <v/>
      </c>
      <c r="N453" t="str">
        <f>IF(ISBLANK('10. CJ Diversion'!$F$86),"",'10. CJ Diversion'!$F$86)</f>
        <v/>
      </c>
    </row>
    <row r="454" spans="3:14" x14ac:dyDescent="0.25">
      <c r="C454" s="164" t="s">
        <v>1119</v>
      </c>
      <c r="D454" s="144">
        <f>IF(ISBLANK('10. CJ Diversion'!$D$4),"",'10. CJ Diversion'!$D$4)</f>
        <v>44743</v>
      </c>
      <c r="E454" s="144">
        <f>IF(ISBLANK('10. CJ Diversion'!$D$5),"",'10. CJ Diversion'!$D$5)</f>
        <v>45107</v>
      </c>
      <c r="F454" t="s">
        <v>723</v>
      </c>
      <c r="G454" t="s">
        <v>1038</v>
      </c>
      <c r="H454" t="str">
        <f>IF(ISBLANK('10. CJ Diversion'!$D$88),"",'10. CJ Diversion'!$D$88)</f>
        <v/>
      </c>
      <c r="I454" t="s">
        <v>16</v>
      </c>
      <c r="J454" t="str">
        <f>IF(ISBLANK('10. CJ Diversion'!$C$88),"",'10. CJ Diversion'!$C$88)</f>
        <v/>
      </c>
      <c r="K454" t="str">
        <f>IF(ISBLANK('10. CJ Diversion'!$C$89),"",'10. CJ Diversion'!$C$89)</f>
        <v/>
      </c>
      <c r="L454" s="213" t="str">
        <f>IF('10. CJ Diversion'!$E$88="Incomplete","",'10. CJ Diversion'!$E$88)</f>
        <v/>
      </c>
      <c r="N454" t="str">
        <f>IF(ISBLANK('10. CJ Diversion'!$F$88),"",'10. CJ Diversion'!$F$88)</f>
        <v/>
      </c>
    </row>
    <row r="455" spans="3:14" x14ac:dyDescent="0.25">
      <c r="C455" s="164" t="s">
        <v>1119</v>
      </c>
      <c r="D455" s="144">
        <f>IF(ISBLANK('10. CJ Diversion'!$D$4),"",'10. CJ Diversion'!$D$4)</f>
        <v>44743</v>
      </c>
      <c r="E455" s="144">
        <f>IF(ISBLANK('10. CJ Diversion'!$D$5),"",'10. CJ Diversion'!$D$5)</f>
        <v>45107</v>
      </c>
      <c r="F455" t="s">
        <v>724</v>
      </c>
      <c r="G455" t="s">
        <v>1039</v>
      </c>
      <c r="H455" t="str">
        <f>'10. CJ Diversion'!$D$94</f>
        <v xml:space="preserve">% of referrals that resulted in enrollment in diversion program </v>
      </c>
      <c r="I455" t="s">
        <v>16</v>
      </c>
      <c r="J455" t="str">
        <f>IF(ISBLANK('10. CJ Diversion'!$C$94),"",'10. CJ Diversion'!$C$94)</f>
        <v/>
      </c>
      <c r="K455" t="str">
        <f>IF(ISBLANK('10. CJ Diversion'!$C$95),"",'10. CJ Diversion'!$C$95)</f>
        <v/>
      </c>
      <c r="L455" s="213" t="str">
        <f>IF('10. CJ Diversion'!$E$94="Incomplete","",'10. CJ Diversion'!$E$94)</f>
        <v/>
      </c>
      <c r="N455" t="str">
        <f>IF(ISBLANK('10. CJ Diversion'!$F$94),"",'10. CJ Diversion'!$F$94)</f>
        <v/>
      </c>
    </row>
    <row r="456" spans="3:14" x14ac:dyDescent="0.25">
      <c r="C456" s="164" t="s">
        <v>1119</v>
      </c>
      <c r="D456" s="144">
        <f>IF(ISBLANK('10. CJ Diversion'!$D$4),"",'10. CJ Diversion'!$D$4)</f>
        <v>44743</v>
      </c>
      <c r="E456" s="144">
        <f>IF(ISBLANK('10. CJ Diversion'!$D$5),"",'10. CJ Diversion'!$D$5)</f>
        <v>45107</v>
      </c>
      <c r="F456" t="s">
        <v>724</v>
      </c>
      <c r="G456" t="s">
        <v>1040</v>
      </c>
      <c r="H456" t="str">
        <f>'10. CJ Diversion'!$D$96</f>
        <v xml:space="preserve">% of participants with OUD who adhere to treatment __ months after first appointment </v>
      </c>
      <c r="I456" t="s">
        <v>16</v>
      </c>
      <c r="J456" t="str">
        <f>IF(ISBLANK('10. CJ Diversion'!$C$96),"",'10. CJ Diversion'!$C$96)</f>
        <v/>
      </c>
      <c r="K456" t="str">
        <f>IF(ISBLANK('10. CJ Diversion'!$C$97),"",'10. CJ Diversion'!$C$97)</f>
        <v/>
      </c>
      <c r="L456" s="213" t="str">
        <f>IF('10. CJ Diversion'!$E$96="Incomplete","",'10. CJ Diversion'!$E$96)</f>
        <v/>
      </c>
      <c r="N456" t="str">
        <f>IF(ISBLANK('10. CJ Diversion'!$F$96),"",'10. CJ Diversion'!$F$96)</f>
        <v/>
      </c>
    </row>
    <row r="457" spans="3:14" x14ac:dyDescent="0.25">
      <c r="C457" s="164" t="s">
        <v>1119</v>
      </c>
      <c r="D457" s="144">
        <f>IF(ISBLANK('10. CJ Diversion'!$D$4),"",'10. CJ Diversion'!$D$4)</f>
        <v>44743</v>
      </c>
      <c r="E457" s="144">
        <f>IF(ISBLANK('10. CJ Diversion'!$D$5),"",'10. CJ Diversion'!$D$5)</f>
        <v>45107</v>
      </c>
      <c r="F457" t="s">
        <v>724</v>
      </c>
      <c r="G457" t="s">
        <v>1041</v>
      </c>
      <c r="H457" t="str">
        <f>'10. CJ Diversion'!$D$98</f>
        <v xml:space="preserve">% of participants who have obtained/retained employment at __ months </v>
      </c>
      <c r="I457" t="s">
        <v>16</v>
      </c>
      <c r="J457" t="str">
        <f>IF(ISBLANK('10. CJ Diversion'!$C$98),"",'10. CJ Diversion'!$C$98)</f>
        <v/>
      </c>
      <c r="K457" t="str">
        <f>IF(ISBLANK('10. CJ Diversion'!$C$99),"",'10. CJ Diversion'!$C$99)</f>
        <v/>
      </c>
      <c r="L457" s="213" t="str">
        <f>IF('10. CJ Diversion'!$E$98="Incomplete","",'10. CJ Diversion'!$E$98)</f>
        <v/>
      </c>
      <c r="N457" t="str">
        <f>IF(ISBLANK('10. CJ Diversion'!$F$98),"",'10. CJ Diversion'!$F$98)</f>
        <v/>
      </c>
    </row>
    <row r="458" spans="3:14" x14ac:dyDescent="0.25">
      <c r="C458" s="164" t="s">
        <v>1119</v>
      </c>
      <c r="D458" s="144">
        <f>IF(ISBLANK('10. CJ Diversion'!$D$4),"",'10. CJ Diversion'!$D$4)</f>
        <v>44743</v>
      </c>
      <c r="E458" s="144">
        <f>IF(ISBLANK('10. CJ Diversion'!$D$5),"",'10. CJ Diversion'!$D$5)</f>
        <v>45107</v>
      </c>
      <c r="F458" t="s">
        <v>724</v>
      </c>
      <c r="G458" t="s">
        <v>1042</v>
      </c>
      <c r="H458" t="str">
        <f>'10. CJ Diversion'!$D$100</f>
        <v xml:space="preserve">% of participants who obtained/retained housing at __ months </v>
      </c>
      <c r="I458" t="s">
        <v>16</v>
      </c>
      <c r="J458" t="str">
        <f>IF(ISBLANK('10. CJ Diversion'!$C$100),"",'10. CJ Diversion'!$C$100)</f>
        <v/>
      </c>
      <c r="K458" t="str">
        <f>IF(ISBLANK('10. CJ Diversion'!$C$101),"",'10. CJ Diversion'!$C$101)</f>
        <v/>
      </c>
      <c r="L458" s="213" t="str">
        <f>IF('10. CJ Diversion'!$E$100="Incomplete","",'10. CJ Diversion'!$E$100)</f>
        <v/>
      </c>
      <c r="N458" t="str">
        <f>IF(ISBLANK('10. CJ Diversion'!$F$100),"",'10. CJ Diversion'!$F$100)</f>
        <v/>
      </c>
    </row>
    <row r="459" spans="3:14" x14ac:dyDescent="0.25">
      <c r="C459" s="164" t="s">
        <v>1119</v>
      </c>
      <c r="D459" s="144">
        <f>IF(ISBLANK('10. CJ Diversion'!$D$4),"",'10. CJ Diversion'!$D$4)</f>
        <v>44743</v>
      </c>
      <c r="E459" s="144">
        <f>IF(ISBLANK('10. CJ Diversion'!$D$5),"",'10. CJ Diversion'!$D$5)</f>
        <v>45107</v>
      </c>
      <c r="F459" t="s">
        <v>724</v>
      </c>
      <c r="G459" t="s">
        <v>1043</v>
      </c>
      <c r="H459" t="str">
        <f>'10. CJ Diversion'!$D$102</f>
        <v xml:space="preserve">% of participants engaged with harm reduction services at __ months </v>
      </c>
      <c r="I459" t="s">
        <v>16</v>
      </c>
      <c r="J459" t="str">
        <f>IF(ISBLANK('10. CJ Diversion'!$C$102),"",'10. CJ Diversion'!$C$102)</f>
        <v/>
      </c>
      <c r="K459" t="str">
        <f>IF(ISBLANK('10. CJ Diversion'!$C$103),"",'10. CJ Diversion'!$C$103)</f>
        <v/>
      </c>
      <c r="L459" s="213" t="str">
        <f>IF('10. CJ Diversion'!$E$102="Incomplete","",'10. CJ Diversion'!$E$102)</f>
        <v/>
      </c>
      <c r="N459" t="str">
        <f>IF(ISBLANK('10. CJ Diversion'!$F$102),"",'10. CJ Diversion'!$F$102)</f>
        <v/>
      </c>
    </row>
    <row r="460" spans="3:14" x14ac:dyDescent="0.25">
      <c r="C460" s="164" t="s">
        <v>1119</v>
      </c>
      <c r="D460" s="144">
        <f>IF(ISBLANK('10. CJ Diversion'!$D$4),"",'10. CJ Diversion'!$D$4)</f>
        <v>44743</v>
      </c>
      <c r="E460" s="144">
        <f>IF(ISBLANK('10. CJ Diversion'!$D$5),"",'10. CJ Diversion'!$D$5)</f>
        <v>45107</v>
      </c>
      <c r="F460" t="s">
        <v>724</v>
      </c>
      <c r="G460" t="s">
        <v>1044</v>
      </c>
      <c r="H460" t="str">
        <f>'10. CJ Diversion'!$D$104</f>
        <v xml:space="preserve">% of participants using primary healthcare services at __ months </v>
      </c>
      <c r="I460" t="s">
        <v>16</v>
      </c>
      <c r="J460" t="str">
        <f>IF(ISBLANK('10. CJ Diversion'!$C$104),"",'10. CJ Diversion'!$C$104)</f>
        <v/>
      </c>
      <c r="K460" t="str">
        <f>IF(ISBLANK('10. CJ Diversion'!$C$105),"",'10. CJ Diversion'!$C$105)</f>
        <v/>
      </c>
      <c r="L460" s="213" t="str">
        <f>IF('10. CJ Diversion'!$E$104="Incomplete","",'10. CJ Diversion'!$E$104)</f>
        <v/>
      </c>
      <c r="N460" t="str">
        <f>IF(ISBLANK('10. CJ Diversion'!$F$104),"",'10. CJ Diversion'!$F$104)</f>
        <v/>
      </c>
    </row>
    <row r="461" spans="3:14" x14ac:dyDescent="0.25">
      <c r="C461" s="164" t="s">
        <v>1119</v>
      </c>
      <c r="D461" s="144">
        <f>IF(ISBLANK('10. CJ Diversion'!$D$4),"",'10. CJ Diversion'!$D$4)</f>
        <v>44743</v>
      </c>
      <c r="E461" s="144">
        <f>IF(ISBLANK('10. CJ Diversion'!$D$5),"",'10. CJ Diversion'!$D$5)</f>
        <v>45107</v>
      </c>
      <c r="F461" t="s">
        <v>724</v>
      </c>
      <c r="G461" t="s">
        <v>1045</v>
      </c>
      <c r="H461" t="str">
        <f>'10. CJ Diversion'!$D$106</f>
        <v xml:space="preserve">% of participants using other services at __ months </v>
      </c>
      <c r="I461" t="s">
        <v>16</v>
      </c>
      <c r="J461" t="str">
        <f>IF(ISBLANK('10. CJ Diversion'!$C$106),"",'10. CJ Diversion'!$C$106)</f>
        <v/>
      </c>
      <c r="K461" t="str">
        <f>IF(ISBLANK('10. CJ Diversion'!$C$107),"",'10. CJ Diversion'!$C$107)</f>
        <v/>
      </c>
      <c r="L461" s="213" t="str">
        <f>IF('10. CJ Diversion'!$E$106="Incomplete","",'10. CJ Diversion'!$E$106)</f>
        <v/>
      </c>
      <c r="N461" t="str">
        <f>IF(ISBLANK('10. CJ Diversion'!$F$106),"",'10. CJ Diversion'!$F$106)</f>
        <v/>
      </c>
    </row>
    <row r="462" spans="3:14" x14ac:dyDescent="0.25">
      <c r="C462" s="164" t="s">
        <v>1119</v>
      </c>
      <c r="D462" s="144">
        <f>IF(ISBLANK('10. CJ Diversion'!$D$4),"",'10. CJ Diversion'!$D$4)</f>
        <v>44743</v>
      </c>
      <c r="E462" s="144">
        <f>IF(ISBLANK('10. CJ Diversion'!$D$5),"",'10. CJ Diversion'!$D$5)</f>
        <v>45107</v>
      </c>
      <c r="F462" t="s">
        <v>724</v>
      </c>
      <c r="G462" t="s">
        <v>1046</v>
      </c>
      <c r="H462" t="str">
        <f>IF(ISBLANK('10. CJ Diversion'!$D$108),"",'10. CJ Diversion'!$D$108)</f>
        <v/>
      </c>
      <c r="I462" t="s">
        <v>16</v>
      </c>
      <c r="J462" t="str">
        <f>IF(ISBLANK('10. CJ Diversion'!$C$108),"",'10. CJ Diversion'!$C$108)</f>
        <v/>
      </c>
      <c r="K462" t="str">
        <f>IF(ISBLANK('10. CJ Diversion'!$C$109),"",'10. CJ Diversion'!$C$109)</f>
        <v/>
      </c>
      <c r="L462" s="213" t="str">
        <f>IF('10. CJ Diversion'!$E$108="Incomplete","",'10. CJ Diversion'!$E$108)</f>
        <v/>
      </c>
      <c r="N462" t="str">
        <f>IF(ISBLANK('10. CJ Diversion'!$F$108),"",'10. CJ Diversion'!$F$108)</f>
        <v/>
      </c>
    </row>
    <row r="463" spans="3:14" x14ac:dyDescent="0.25">
      <c r="C463" s="164" t="s">
        <v>1119</v>
      </c>
      <c r="D463" s="144">
        <f>IF(ISBLANK('10. CJ Diversion'!$D$4),"",'10. CJ Diversion'!$D$4)</f>
        <v>44743</v>
      </c>
      <c r="E463" s="144">
        <f>IF(ISBLANK('10. CJ Diversion'!$D$5),"",'10. CJ Diversion'!$D$5)</f>
        <v>45107</v>
      </c>
      <c r="F463" t="s">
        <v>724</v>
      </c>
      <c r="G463" t="s">
        <v>1047</v>
      </c>
      <c r="H463" t="str">
        <f>IF(ISBLANK('10. CJ Diversion'!$D$110),"",'10. CJ Diversion'!$D$110)</f>
        <v/>
      </c>
      <c r="I463" t="s">
        <v>16</v>
      </c>
      <c r="J463" t="str">
        <f>IF(ISBLANK('10. CJ Diversion'!$C$110),"",'10. CJ Diversion'!$C$110)</f>
        <v/>
      </c>
      <c r="K463" t="str">
        <f>IF(ISBLANK('10. CJ Diversion'!$C$111),"",'10. CJ Diversion'!$C$111)</f>
        <v/>
      </c>
      <c r="L463" s="213" t="str">
        <f>IF('10. CJ Diversion'!$E$110="Incomplete","",'10. CJ Diversion'!$E$110)</f>
        <v/>
      </c>
      <c r="N463" t="str">
        <f>IF(ISBLANK('10. CJ Diversion'!$F$110),"",'10. CJ Diversion'!$F$110)</f>
        <v/>
      </c>
    </row>
    <row r="464" spans="3:14" x14ac:dyDescent="0.25">
      <c r="C464" s="164" t="s">
        <v>1119</v>
      </c>
      <c r="D464" s="144">
        <f>IF(ISBLANK('10. CJ Diversion'!$D$4),"",'10. CJ Diversion'!$D$4)</f>
        <v>44743</v>
      </c>
      <c r="E464" s="144">
        <f>IF(ISBLANK('10. CJ Diversion'!$D$5),"",'10. CJ Diversion'!$D$5)</f>
        <v>45107</v>
      </c>
      <c r="F464" t="s">
        <v>724</v>
      </c>
      <c r="G464" t="s">
        <v>1048</v>
      </c>
      <c r="H464" t="str">
        <f>IF(ISBLANK('10. CJ Diversion'!$D$112),"",'10. CJ Diversion'!$D$112)</f>
        <v/>
      </c>
      <c r="I464" t="s">
        <v>16</v>
      </c>
      <c r="J464" t="str">
        <f>IF(ISBLANK('10. CJ Diversion'!$C$112),"",'10. CJ Diversion'!$C$112)</f>
        <v/>
      </c>
      <c r="K464" t="str">
        <f>IF(ISBLANK('10. CJ Diversion'!$C$113),"",'10. CJ Diversion'!$C$113)</f>
        <v/>
      </c>
      <c r="L464" s="213" t="str">
        <f>IF('10. CJ Diversion'!$E$112="Incomplete","",'10. CJ Diversion'!$E$112)</f>
        <v/>
      </c>
      <c r="N464" t="str">
        <f>IF(ISBLANK('10. CJ Diversion'!$F$112),"",'10. CJ Diversion'!$F$112)</f>
        <v/>
      </c>
    </row>
    <row r="465" spans="1:14" x14ac:dyDescent="0.25">
      <c r="C465" s="164" t="s">
        <v>1119</v>
      </c>
      <c r="D465" s="144">
        <f>IF(ISBLANK('10. CJ Diversion'!$D$4),"",'10. CJ Diversion'!$D$4)</f>
        <v>44743</v>
      </c>
      <c r="E465" s="144">
        <f>IF(ISBLANK('10. CJ Diversion'!$D$5),"",'10. CJ Diversion'!$D$5)</f>
        <v>45107</v>
      </c>
      <c r="F465" t="s">
        <v>725</v>
      </c>
      <c r="G465" s="157" t="s">
        <v>1049</v>
      </c>
      <c r="H465" t="str">
        <f>'10. CJ Diversion'!$B$118</f>
        <v>% of residents receiving dispensed buprenorphine prescriptions</v>
      </c>
      <c r="I465" t="s">
        <v>16</v>
      </c>
      <c r="J465" t="str">
        <f>IF('10. CJ Diversion'!$C$118="Yes", 1, IF('10. CJ Diversion'!$C$118="No", 0, ""))</f>
        <v/>
      </c>
      <c r="L465" s="213"/>
      <c r="N465" t="str">
        <f>IF(ISBLANK('10. CJ Diversion'!$F$118),"",'10. CJ Diversion'!$F$118)</f>
        <v/>
      </c>
    </row>
    <row r="466" spans="1:14" x14ac:dyDescent="0.25">
      <c r="C466" s="164" t="s">
        <v>1119</v>
      </c>
      <c r="D466" s="144">
        <f>IF(ISBLANK('10. CJ Diversion'!$D$4),"",'10. CJ Diversion'!$D$4)</f>
        <v>44743</v>
      </c>
      <c r="E466" s="144">
        <f>IF(ISBLANK('10. CJ Diversion'!$D$5),"",'10. CJ Diversion'!$D$5)</f>
        <v>45107</v>
      </c>
      <c r="F466" t="s">
        <v>725</v>
      </c>
      <c r="G466" s="157" t="s">
        <v>1050</v>
      </c>
      <c r="H466" t="str">
        <f>'10. CJ Diversion'!$B$119</f>
        <v>% of individuals with OUD served by treatment programs who are uninsured or Medicaid beneficiaries</v>
      </c>
      <c r="I466" t="s">
        <v>16</v>
      </c>
      <c r="J466" t="str">
        <f>IF('10. CJ Diversion'!$C$119="Yes", 1, IF('10. CJ Diversion'!$C$119="No", 0, ""))</f>
        <v/>
      </c>
      <c r="L466" s="213"/>
      <c r="N466" t="str">
        <f>IF(ISBLANK('10. CJ Diversion'!$F$119),"",'10. CJ Diversion'!$F$119)</f>
        <v/>
      </c>
    </row>
    <row r="467" spans="1:14" x14ac:dyDescent="0.25">
      <c r="C467" s="164" t="s">
        <v>1119</v>
      </c>
      <c r="D467" s="144">
        <f>IF(ISBLANK('10. CJ Diversion'!$D$4),"",'10. CJ Diversion'!$D$4)</f>
        <v>44743</v>
      </c>
      <c r="E467" s="144">
        <f>IF(ISBLANK('10. CJ Diversion'!$D$5),"",'10. CJ Diversion'!$D$5)</f>
        <v>45107</v>
      </c>
      <c r="F467" t="s">
        <v>725</v>
      </c>
      <c r="G467" s="157" t="s">
        <v>1051</v>
      </c>
      <c r="H467" t="str">
        <f>'10. CJ Diversion'!$B$120</f>
        <v xml:space="preserve">% of housing &amp; homelessness 211 calls </v>
      </c>
      <c r="I467" t="s">
        <v>16</v>
      </c>
      <c r="J467" t="str">
        <f>IF('10. CJ Diversion'!$C$120="Yes", 1, IF('10. CJ Diversion'!$C$120="No", 0, ""))</f>
        <v/>
      </c>
      <c r="L467" s="213"/>
      <c r="N467" t="str">
        <f>IF(ISBLANK('10. CJ Diversion'!$F$120),"",'10. CJ Diversion'!$F$120)</f>
        <v/>
      </c>
    </row>
    <row r="468" spans="1:14" x14ac:dyDescent="0.25">
      <c r="C468" s="164" t="s">
        <v>1119</v>
      </c>
      <c r="D468" s="144">
        <f>IF(ISBLANK('10. CJ Diversion'!$D$4),"",'10. CJ Diversion'!$D$4)</f>
        <v>44743</v>
      </c>
      <c r="E468" s="144">
        <f>IF(ISBLANK('10. CJ Diversion'!$D$5),"",'10. CJ Diversion'!$D$5)</f>
        <v>45107</v>
      </c>
      <c r="F468" t="s">
        <v>725</v>
      </c>
      <c r="G468" s="157" t="s">
        <v>1052</v>
      </c>
      <c r="H468" t="str">
        <f>'10. CJ Diversion'!$B$121</f>
        <v xml:space="preserve">Unemployment rate </v>
      </c>
      <c r="I468" t="s">
        <v>16</v>
      </c>
      <c r="J468" t="str">
        <f>IF('10. CJ Diversion'!$C$121="Yes", 1, IF('10. CJ Diversion'!$C$121="No", 0, ""))</f>
        <v/>
      </c>
      <c r="L468" s="213"/>
      <c r="N468" t="str">
        <f>IF(ISBLANK('10. CJ Diversion'!$F$121),"",'10. CJ Diversion'!$F$121)</f>
        <v/>
      </c>
    </row>
    <row r="469" spans="1:14" x14ac:dyDescent="0.25">
      <c r="C469" s="164" t="s">
        <v>1119</v>
      </c>
      <c r="D469" s="144">
        <f>IF(ISBLANK('10. CJ Diversion'!$D$4),"",'10. CJ Diversion'!$D$4)</f>
        <v>44743</v>
      </c>
      <c r="E469" s="144">
        <f>IF(ISBLANK('10. CJ Diversion'!$D$5),"",'10. CJ Diversion'!$D$5)</f>
        <v>45107</v>
      </c>
      <c r="F469" t="s">
        <v>725</v>
      </c>
      <c r="G469" t="s">
        <v>1053</v>
      </c>
      <c r="H469" t="str">
        <f>'10. CJ Diversion'!$B$122</f>
        <v xml:space="preserve"># of community overdose reversals using naloxone </v>
      </c>
      <c r="I469" t="s">
        <v>16</v>
      </c>
      <c r="J469" t="str">
        <f>IF('10. CJ Diversion'!$C$122="Yes", 1, IF('10. CJ Diversion'!$C$122="No", 0, ""))</f>
        <v/>
      </c>
      <c r="L469" s="213"/>
      <c r="N469" t="str">
        <f>IF(ISBLANK('10. CJ Diversion'!$F$122),"",'10. CJ Diversion'!$F$122)</f>
        <v/>
      </c>
    </row>
    <row r="470" spans="1:14" s="139" customFormat="1" x14ac:dyDescent="0.25">
      <c r="A470"/>
      <c r="B470"/>
      <c r="C470" s="164" t="s">
        <v>1119</v>
      </c>
      <c r="D470" s="144">
        <f>IF(ISBLANK('10. CJ Diversion'!$D$4),"",'10. CJ Diversion'!$D$4)</f>
        <v>44743</v>
      </c>
      <c r="E470" s="144">
        <f>IF(ISBLANK('10. CJ Diversion'!$D$5),"",'10. CJ Diversion'!$D$5)</f>
        <v>45107</v>
      </c>
      <c r="F470" t="s">
        <v>725</v>
      </c>
      <c r="G470" t="s">
        <v>1054</v>
      </c>
      <c r="H470" t="str">
        <f>'10. CJ Diversion'!$B$123</f>
        <v>% of participants who report getting the social and emotional support they need</v>
      </c>
      <c r="I470" t="s">
        <v>16</v>
      </c>
      <c r="J470" t="str">
        <f>IF('10. CJ Diversion'!$C$123="Yes", 1, IF('10. CJ Diversion'!$C$123="No", 0, ""))</f>
        <v/>
      </c>
      <c r="K470"/>
      <c r="L470" s="212"/>
      <c r="M470"/>
      <c r="N470" t="str">
        <f>IF(ISBLANK('10. CJ Diversion'!$F$123),"",'10. CJ Diversion'!$F$123)</f>
        <v/>
      </c>
    </row>
    <row r="471" spans="1:14" x14ac:dyDescent="0.25">
      <c r="C471" s="165" t="s">
        <v>1120</v>
      </c>
      <c r="D471" s="144">
        <f>IF(ISBLANK('11. Treatment - Jails'!$D$4),"",'11. Treatment - Jails'!$D$4)</f>
        <v>44743</v>
      </c>
      <c r="E471" s="144">
        <f>IF(ISBLANK('11. Treatment - Jails'!$D$5),"",'11. Treatment - Jails'!$D$5)</f>
        <v>45107</v>
      </c>
      <c r="F471" t="s">
        <v>722</v>
      </c>
      <c r="G471" t="s">
        <v>1055</v>
      </c>
      <c r="H471" t="str">
        <f>'11. Treatment - Jails'!$B$10</f>
        <v xml:space="preserve"># of people who are incarcerated screened as having OUD </v>
      </c>
      <c r="I471" t="s">
        <v>16</v>
      </c>
      <c r="J471" t="str">
        <f>IF(ISBLANK('11. Treatment - Jails'!$C$10),"",'11. Treatment - Jails'!$C$10)</f>
        <v/>
      </c>
      <c r="L471" s="212"/>
      <c r="M471" t="str">
        <f>IF(ISBLANK('11. Treatment - Jails'!$D$10),"",'11. Treatment - Jails'!$D$10)</f>
        <v/>
      </c>
      <c r="N471" t="str">
        <f>IF(ISBLANK('11. Treatment - Jails'!$E$10),"",'11. Treatment - Jails'!$E$10)</f>
        <v/>
      </c>
    </row>
    <row r="472" spans="1:14" x14ac:dyDescent="0.25">
      <c r="C472" s="165" t="s">
        <v>1120</v>
      </c>
      <c r="D472" s="144">
        <f>IF(ISBLANK('11. Treatment - Jails'!$D$4),"",'11. Treatment - Jails'!$D$4)</f>
        <v>44743</v>
      </c>
      <c r="E472" s="144">
        <f>IF(ISBLANK('11. Treatment - Jails'!$D$5),"",'11. Treatment - Jails'!$D$5)</f>
        <v>45107</v>
      </c>
      <c r="F472" t="s">
        <v>722</v>
      </c>
      <c r="G472" t="s">
        <v>1056</v>
      </c>
      <c r="H472" t="str">
        <f>'11. Treatment - Jails'!$B$11</f>
        <v># of people who are incarcerated who receive methadone for OUD</v>
      </c>
      <c r="I472" t="s">
        <v>16</v>
      </c>
      <c r="J472" t="str">
        <f>IF(ISBLANK('11. Treatment - Jails'!$C$11),"",'11. Treatment - Jails'!$C$11)</f>
        <v/>
      </c>
      <c r="L472" s="212"/>
      <c r="M472" t="str">
        <f>IF(ISBLANK('11. Treatment - Jails'!$D$11),"",'11. Treatment - Jails'!$D$11)</f>
        <v/>
      </c>
      <c r="N472" t="str">
        <f>IF(ISBLANK('11. Treatment - Jails'!$E$11),"",'11. Treatment - Jails'!$E$11)</f>
        <v/>
      </c>
    </row>
    <row r="473" spans="1:14" x14ac:dyDescent="0.25">
      <c r="C473" s="165" t="s">
        <v>1120</v>
      </c>
      <c r="D473" s="144">
        <f>IF(ISBLANK('11. Treatment - Jails'!$D$4),"",'11. Treatment - Jails'!$D$4)</f>
        <v>44743</v>
      </c>
      <c r="E473" s="144">
        <f>IF(ISBLANK('11. Treatment - Jails'!$D$5),"",'11. Treatment - Jails'!$D$5)</f>
        <v>45107</v>
      </c>
      <c r="F473" t="s">
        <v>722</v>
      </c>
      <c r="G473" t="s">
        <v>1057</v>
      </c>
      <c r="H473" t="str">
        <f>'11. Treatment - Jails'!$B$12</f>
        <v># of people who are incarcerated who receive buprenorphine for OUD</v>
      </c>
      <c r="I473" t="s">
        <v>16</v>
      </c>
      <c r="J473" t="str">
        <f>IF(ISBLANK('11. Treatment - Jails'!$C$12),"",'11. Treatment - Jails'!$C$12)</f>
        <v xml:space="preserve"> </v>
      </c>
      <c r="L473" s="212"/>
      <c r="M473" t="str">
        <f>IF(ISBLANK('11. Treatment - Jails'!$D$12),"",'11. Treatment - Jails'!$D$12)</f>
        <v/>
      </c>
      <c r="N473" t="str">
        <f>IF(ISBLANK('11. Treatment - Jails'!$E$12),"",'11. Treatment - Jails'!$E$12)</f>
        <v/>
      </c>
    </row>
    <row r="474" spans="1:14" x14ac:dyDescent="0.25">
      <c r="C474" s="165" t="s">
        <v>1120</v>
      </c>
      <c r="D474" s="144">
        <f>IF(ISBLANK('11. Treatment - Jails'!$D$4),"",'11. Treatment - Jails'!$D$4)</f>
        <v>44743</v>
      </c>
      <c r="E474" s="144">
        <f>IF(ISBLANK('11. Treatment - Jails'!$D$5),"",'11. Treatment - Jails'!$D$5)</f>
        <v>45107</v>
      </c>
      <c r="F474" t="s">
        <v>722</v>
      </c>
      <c r="G474" t="s">
        <v>1058</v>
      </c>
      <c r="H474" t="str">
        <f>'11. Treatment - Jails'!$B$13</f>
        <v># of people who are incarcerated who receive naltrexone for OUD</v>
      </c>
      <c r="I474" t="s">
        <v>16</v>
      </c>
      <c r="J474" t="str">
        <f>IF(ISBLANK('11. Treatment - Jails'!$C$13),"",'11. Treatment - Jails'!$C$13)</f>
        <v xml:space="preserve"> </v>
      </c>
      <c r="L474" s="212"/>
      <c r="M474" t="str">
        <f>IF(ISBLANK('11. Treatment - Jails'!$D$13),"",'11. Treatment - Jails'!$D$13)</f>
        <v/>
      </c>
      <c r="N474" t="str">
        <f>IF(ISBLANK('11. Treatment - Jails'!$E$13),"",'11. Treatment - Jails'!$E$13)</f>
        <v/>
      </c>
    </row>
    <row r="475" spans="1:14" x14ac:dyDescent="0.25">
      <c r="C475" s="165" t="s">
        <v>1120</v>
      </c>
      <c r="D475" s="144">
        <f>IF(ISBLANK('11. Treatment - Jails'!$D$4),"",'11. Treatment - Jails'!$D$4)</f>
        <v>44743</v>
      </c>
      <c r="E475" s="144">
        <f>IF(ISBLANK('11. Treatment - Jails'!$D$5),"",'11. Treatment - Jails'!$D$5)</f>
        <v>45107</v>
      </c>
      <c r="F475" t="s">
        <v>722</v>
      </c>
      <c r="G475" t="s">
        <v>1059</v>
      </c>
      <c r="H475" t="str">
        <f>'11. Treatment - Jails'!$B$14</f>
        <v># of group classes, for people who are incarcerated, held on overdose prevention</v>
      </c>
      <c r="I475" t="s">
        <v>16</v>
      </c>
      <c r="J475" t="str">
        <f>IF(ISBLANK('11. Treatment - Jails'!$C$14),"",'11. Treatment - Jails'!$C$14)</f>
        <v xml:space="preserve"> </v>
      </c>
      <c r="L475" s="212"/>
      <c r="M475" t="str">
        <f>IF(ISBLANK('11. Treatment - Jails'!$D$14),"",'11. Treatment - Jails'!$D$14)</f>
        <v/>
      </c>
      <c r="N475" t="str">
        <f>IF(ISBLANK('11. Treatment - Jails'!$E$14),"",'11. Treatment - Jails'!$E$14)</f>
        <v/>
      </c>
    </row>
    <row r="476" spans="1:14" x14ac:dyDescent="0.25">
      <c r="C476" s="165" t="s">
        <v>1120</v>
      </c>
      <c r="D476" s="144">
        <f>IF(ISBLANK('11. Treatment - Jails'!$D$4),"",'11. Treatment - Jails'!$D$4)</f>
        <v>44743</v>
      </c>
      <c r="E476" s="144">
        <f>IF(ISBLANK('11. Treatment - Jails'!$D$5),"",'11. Treatment - Jails'!$D$5)</f>
        <v>45107</v>
      </c>
      <c r="F476" t="s">
        <v>722</v>
      </c>
      <c r="G476" t="s">
        <v>1060</v>
      </c>
      <c r="H476" t="str">
        <f>'11. Treatment - Jails'!$B$15</f>
        <v># of people who are incarcerated that attended group classes on overdose prevention</v>
      </c>
      <c r="I476" t="s">
        <v>16</v>
      </c>
      <c r="J476" t="str">
        <f>IF(ISBLANK('11. Treatment - Jails'!$C$15),"",'11. Treatment - Jails'!$C$15)</f>
        <v xml:space="preserve"> </v>
      </c>
      <c r="L476" s="212"/>
      <c r="M476" t="str">
        <f>IF(ISBLANK('11. Treatment - Jails'!$D$15),"",'11. Treatment - Jails'!$D$15)</f>
        <v/>
      </c>
      <c r="N476" t="str">
        <f>IF(ISBLANK('11. Treatment - Jails'!$E$15),"",'11. Treatment - Jails'!$E$15)</f>
        <v/>
      </c>
    </row>
    <row r="477" spans="1:14" x14ac:dyDescent="0.25">
      <c r="C477" s="165" t="s">
        <v>1120</v>
      </c>
      <c r="D477" s="144">
        <f>IF(ISBLANK('11. Treatment - Jails'!$D$4),"",'11. Treatment - Jails'!$D$4)</f>
        <v>44743</v>
      </c>
      <c r="E477" s="144">
        <f>IF(ISBLANK('11. Treatment - Jails'!$D$5),"",'11. Treatment - Jails'!$D$5)</f>
        <v>45107</v>
      </c>
      <c r="F477" t="s">
        <v>722</v>
      </c>
      <c r="G477" t="s">
        <v>1062</v>
      </c>
      <c r="H477" t="str">
        <f>'11. Treatment - Jails'!$B$16</f>
        <v># of group classes, for staff, held on overdose prevention</v>
      </c>
      <c r="I477" t="s">
        <v>16</v>
      </c>
      <c r="J477" t="str">
        <f>IF(ISBLANK('11. Treatment - Jails'!$C$16),"",'11. Treatment - Jails'!$C$16)</f>
        <v xml:space="preserve"> </v>
      </c>
      <c r="L477" s="212"/>
      <c r="M477" t="str">
        <f>IF(ISBLANK('11. Treatment - Jails'!$D$16),"",'11. Treatment - Jails'!$D$16)</f>
        <v/>
      </c>
      <c r="N477" t="str">
        <f>IF(ISBLANK('11. Treatment - Jails'!$E$16),"",'11. Treatment - Jails'!$E$16)</f>
        <v/>
      </c>
    </row>
    <row r="478" spans="1:14" x14ac:dyDescent="0.25">
      <c r="C478" s="165" t="s">
        <v>1120</v>
      </c>
      <c r="D478" s="144">
        <f>IF(ISBLANK('11. Treatment - Jails'!$D$4),"",'11. Treatment - Jails'!$D$4)</f>
        <v>44743</v>
      </c>
      <c r="E478" s="144">
        <f>IF(ISBLANK('11. Treatment - Jails'!$D$5),"",'11. Treatment - Jails'!$D$5)</f>
        <v>45107</v>
      </c>
      <c r="F478" t="s">
        <v>722</v>
      </c>
      <c r="G478" t="s">
        <v>1061</v>
      </c>
      <c r="H478" t="str">
        <f>'11. Treatment - Jails'!$B$17</f>
        <v># of staff that attended group classes on overdose prevention</v>
      </c>
      <c r="I478" t="s">
        <v>16</v>
      </c>
      <c r="J478" t="str">
        <f>IF(ISBLANK('11. Treatment - Jails'!$C$17),"",'11. Treatment - Jails'!$C$17)</f>
        <v xml:space="preserve"> </v>
      </c>
      <c r="L478" s="212"/>
      <c r="M478" t="str">
        <f>IF(ISBLANK('11. Treatment - Jails'!$D$17),"",'11. Treatment - Jails'!$D$17)</f>
        <v/>
      </c>
      <c r="N478" t="str">
        <f>IF(ISBLANK('11. Treatment - Jails'!$E$17),"",'11. Treatment - Jails'!$E$17)</f>
        <v/>
      </c>
    </row>
    <row r="479" spans="1:14" x14ac:dyDescent="0.25">
      <c r="C479" s="165" t="s">
        <v>1120</v>
      </c>
      <c r="D479" s="144">
        <f>IF(ISBLANK('11. Treatment - Jails'!$D$4),"",'11. Treatment - Jails'!$D$4)</f>
        <v>44743</v>
      </c>
      <c r="E479" s="144">
        <f>IF(ISBLANK('11. Treatment - Jails'!$D$5),"",'11. Treatment - Jails'!$D$5)</f>
        <v>45107</v>
      </c>
      <c r="F479" t="s">
        <v>722</v>
      </c>
      <c r="G479" t="s">
        <v>1063</v>
      </c>
      <c r="H479" t="str">
        <f>'11. Treatment - Jails'!$B$18</f>
        <v># of naloxone kits distributed to people who were incarcerated upon release</v>
      </c>
      <c r="I479" t="s">
        <v>16</v>
      </c>
      <c r="J479" t="str">
        <f>IF(ISBLANK('11. Treatment - Jails'!$C$18),"",'11. Treatment - Jails'!$C$18)</f>
        <v xml:space="preserve"> </v>
      </c>
      <c r="L479" s="212"/>
      <c r="M479" t="str">
        <f>IF(ISBLANK('11. Treatment - Jails'!$D$18),"",'11. Treatment - Jails'!$D$18)</f>
        <v/>
      </c>
      <c r="N479" t="str">
        <f>IF(ISBLANK('11. Treatment - Jails'!$E$18),"",'11. Treatment - Jails'!$E$18)</f>
        <v/>
      </c>
    </row>
    <row r="480" spans="1:14" x14ac:dyDescent="0.25">
      <c r="C480" s="165" t="s">
        <v>1120</v>
      </c>
      <c r="D480" s="144">
        <f>IF(ISBLANK('11. Treatment - Jails'!$D$4),"",'11. Treatment - Jails'!$D$4)</f>
        <v>44743</v>
      </c>
      <c r="E480" s="144">
        <f>IF(ISBLANK('11. Treatment - Jails'!$D$5),"",'11. Treatment - Jails'!$D$5)</f>
        <v>45107</v>
      </c>
      <c r="F480" t="s">
        <v>722</v>
      </c>
      <c r="G480" t="s">
        <v>1087</v>
      </c>
      <c r="H480" t="str">
        <f>'11. Treatment - Jails'!$B$19</f>
        <v xml:space="preserve"># of opioid overdose reversals using naloxone within the jail or prison </v>
      </c>
      <c r="I480" t="s">
        <v>16</v>
      </c>
      <c r="J480" t="str">
        <f>IF(ISBLANK('11. Treatment - Jails'!$C$19),"",'11. Treatment - Jails'!$C$19)</f>
        <v xml:space="preserve"> </v>
      </c>
      <c r="L480" s="212"/>
      <c r="M480" t="str">
        <f>IF(ISBLANK('11. Treatment - Jails'!$D$19),"",'11. Treatment - Jails'!$D$19)</f>
        <v/>
      </c>
      <c r="N480" t="str">
        <f>IF(ISBLANK('11. Treatment - Jails'!$E$19),"",'11. Treatment - Jails'!$E$19)</f>
        <v/>
      </c>
    </row>
    <row r="481" spans="1:14" x14ac:dyDescent="0.25">
      <c r="C481" s="165" t="s">
        <v>1120</v>
      </c>
      <c r="D481" s="144">
        <f>IF(ISBLANK('11. Treatment - Jails'!$D$4),"",'11. Treatment - Jails'!$D$4)</f>
        <v>44743</v>
      </c>
      <c r="E481" s="144">
        <f>IF(ISBLANK('11. Treatment - Jails'!$D$5),"",'11. Treatment - Jails'!$D$5)</f>
        <v>45107</v>
      </c>
      <c r="F481" t="s">
        <v>722</v>
      </c>
      <c r="G481" t="s">
        <v>1084</v>
      </c>
      <c r="H481" t="str">
        <f>'11. Treatment - Jails'!$B$20</f>
        <v># of deaths due to overdose within the jail or prison</v>
      </c>
      <c r="I481" t="s">
        <v>16</v>
      </c>
      <c r="J481" t="str">
        <f>IF(ISBLANK('11. Treatment - Jails'!$C$20),"",'11. Treatment - Jails'!$C$20)</f>
        <v xml:space="preserve"> </v>
      </c>
      <c r="L481" s="212"/>
      <c r="M481" t="str">
        <f>IF(ISBLANK('11. Treatment - Jails'!$D$20),"",'11. Treatment - Jails'!$D$20)</f>
        <v/>
      </c>
      <c r="N481" t="str">
        <f>IF(ISBLANK('11. Treatment - Jails'!$E$20),"",'11. Treatment - Jails'!$E$20)</f>
        <v/>
      </c>
    </row>
    <row r="482" spans="1:14" x14ac:dyDescent="0.25">
      <c r="C482" s="165" t="s">
        <v>1120</v>
      </c>
      <c r="D482" s="144">
        <f>IF(ISBLANK('11. Treatment - Jails'!$D$4),"",'11. Treatment - Jails'!$D$4)</f>
        <v>44743</v>
      </c>
      <c r="E482" s="144">
        <f>IF(ISBLANK('11. Treatment - Jails'!$D$5),"",'11. Treatment - Jails'!$D$5)</f>
        <v>45107</v>
      </c>
      <c r="F482" t="s">
        <v>722</v>
      </c>
      <c r="G482" t="s">
        <v>1066</v>
      </c>
      <c r="H482" t="str">
        <f>'11. Treatment - Jails'!$B$21</f>
        <v># of referrals made for continued MAT support upon release</v>
      </c>
      <c r="I482" t="s">
        <v>16</v>
      </c>
      <c r="J482" t="str">
        <f>IF(ISBLANK('11. Treatment - Jails'!$C$21),"",'11. Treatment - Jails'!$C$21)</f>
        <v xml:space="preserve"> </v>
      </c>
      <c r="L482" s="212"/>
      <c r="M482" t="str">
        <f>IF(ISBLANK('11. Treatment - Jails'!$D$21),"",'11. Treatment - Jails'!$D$21)</f>
        <v/>
      </c>
      <c r="N482" t="str">
        <f>IF(ISBLANK('11. Treatment - Jails'!$E$21),"",'11. Treatment - Jails'!$E$21)</f>
        <v/>
      </c>
    </row>
    <row r="483" spans="1:14" x14ac:dyDescent="0.25">
      <c r="C483" s="165" t="s">
        <v>1120</v>
      </c>
      <c r="D483" s="144">
        <f>IF(ISBLANK('11. Treatment - Jails'!$D$4),"",'11. Treatment - Jails'!$D$4)</f>
        <v>44743</v>
      </c>
      <c r="E483" s="144">
        <f>IF(ISBLANK('11. Treatment - Jails'!$D$5),"",'11. Treatment - Jails'!$D$5)</f>
        <v>45107</v>
      </c>
      <c r="F483" t="s">
        <v>722</v>
      </c>
      <c r="G483" t="s">
        <v>1067</v>
      </c>
      <c r="H483" t="str">
        <f>IF(ISBLANK('11. Treatment - Jails'!$B$22),"",'11. Treatment - Jails'!$B$22)</f>
        <v/>
      </c>
      <c r="I483" t="s">
        <v>16</v>
      </c>
      <c r="J483" t="str">
        <f>IF(ISBLANK('11. Treatment - Jails'!$C$22),"",'11. Treatment - Jails'!$C$22)</f>
        <v/>
      </c>
      <c r="L483" s="212"/>
      <c r="M483" t="str">
        <f>IF(ISBLANK('11. Treatment - Jails'!$D$22),"",'11. Treatment - Jails'!$D$22)</f>
        <v/>
      </c>
      <c r="N483" t="str">
        <f>IF(ISBLANK('11. Treatment - Jails'!$E$22),"",'11. Treatment - Jails'!$E$22)</f>
        <v/>
      </c>
    </row>
    <row r="484" spans="1:14" x14ac:dyDescent="0.25">
      <c r="C484" s="165" t="s">
        <v>1120</v>
      </c>
      <c r="D484" s="144">
        <f>IF(ISBLANK('11. Treatment - Jails'!$D$4),"",'11. Treatment - Jails'!$D$4)</f>
        <v>44743</v>
      </c>
      <c r="E484" s="144">
        <f>IF(ISBLANK('11. Treatment - Jails'!$D$5),"",'11. Treatment - Jails'!$D$5)</f>
        <v>45107</v>
      </c>
      <c r="F484" t="s">
        <v>722</v>
      </c>
      <c r="G484" t="s">
        <v>1068</v>
      </c>
      <c r="H484" t="str">
        <f>IF(ISBLANK('11. Treatment - Jails'!$B$23),"",'11. Treatment - Jails'!$B$23)</f>
        <v/>
      </c>
      <c r="I484" t="s">
        <v>16</v>
      </c>
      <c r="J484" t="str">
        <f>IF(ISBLANK('11. Treatment - Jails'!$C$23),"",'11. Treatment - Jails'!$C$23)</f>
        <v/>
      </c>
      <c r="L484" s="212"/>
      <c r="M484" t="str">
        <f>IF(ISBLANK('11. Treatment - Jails'!$D$23),"",'11. Treatment - Jails'!$D$23)</f>
        <v/>
      </c>
      <c r="N484" t="str">
        <f>IF(ISBLANK('11. Treatment - Jails'!$E$23),"",'11. Treatment - Jails'!$E$23)</f>
        <v/>
      </c>
    </row>
    <row r="485" spans="1:14" x14ac:dyDescent="0.25">
      <c r="C485" s="165" t="s">
        <v>1120</v>
      </c>
      <c r="D485" s="144">
        <f>IF(ISBLANK('11. Treatment - Jails'!$D$4),"",'11. Treatment - Jails'!$D$4)</f>
        <v>44743</v>
      </c>
      <c r="E485" s="144">
        <f>IF(ISBLANK('11. Treatment - Jails'!$D$5),"",'11. Treatment - Jails'!$D$5)</f>
        <v>45107</v>
      </c>
      <c r="F485" t="s">
        <v>722</v>
      </c>
      <c r="G485" t="s">
        <v>1069</v>
      </c>
      <c r="H485" t="str">
        <f>IF(ISBLANK('11. Treatment - Jails'!$B$24),"",'11. Treatment - Jails'!$B$24)</f>
        <v/>
      </c>
      <c r="I485" t="s">
        <v>16</v>
      </c>
      <c r="J485" t="str">
        <f>IF(ISBLANK('11. Treatment - Jails'!$C$24),"",'11. Treatment - Jails'!$C$24)</f>
        <v/>
      </c>
      <c r="L485" s="212"/>
      <c r="M485" t="str">
        <f>IF(ISBLANK('11. Treatment - Jails'!$D$24),"",'11. Treatment - Jails'!$D$24)</f>
        <v/>
      </c>
      <c r="N485" t="str">
        <f>IF(ISBLANK('11. Treatment - Jails'!$E$24),"",'11. Treatment - Jails'!$E$24)</f>
        <v/>
      </c>
    </row>
    <row r="486" spans="1:14" x14ac:dyDescent="0.25">
      <c r="C486" s="165" t="s">
        <v>1120</v>
      </c>
      <c r="D486" s="144">
        <f>IF(ISBLANK('11. Treatment - Jails'!$D$4),"",'11. Treatment - Jails'!$D$4)</f>
        <v>44743</v>
      </c>
      <c r="E486" s="144">
        <f>IF(ISBLANK('11. Treatment - Jails'!$D$5),"",'11. Treatment - Jails'!$D$5)</f>
        <v>45107</v>
      </c>
      <c r="F486" t="s">
        <v>722</v>
      </c>
      <c r="G486" t="s">
        <v>1070</v>
      </c>
      <c r="H486" t="str">
        <f>'11. Treatment - Jails'!$B$28</f>
        <v># of unique participants who have OUD, served</v>
      </c>
      <c r="I486" t="s">
        <v>16</v>
      </c>
      <c r="J486" t="str">
        <f>IF(ISBLANK('11. Treatment - Jails'!$C$28),"",'11. Treatment - Jails'!$C$28)</f>
        <v/>
      </c>
      <c r="L486" s="212"/>
      <c r="N486" t="str">
        <f>IF(ISBLANK('11. Treatment - Jails'!$D$28),"",'11. Treatment - Jails'!$D$28)</f>
        <v/>
      </c>
    </row>
    <row r="487" spans="1:14" x14ac:dyDescent="0.25">
      <c r="C487" s="165" t="s">
        <v>1120</v>
      </c>
      <c r="D487" s="144">
        <f>IF(ISBLANK('11. Treatment - Jails'!$D$4),"",'11. Treatment - Jails'!$D$4)</f>
        <v>44743</v>
      </c>
      <c r="E487" s="144">
        <f>IF(ISBLANK('11. Treatment - Jails'!$D$5),"",'11. Treatment - Jails'!$D$5)</f>
        <v>45107</v>
      </c>
      <c r="F487" t="s">
        <v>722</v>
      </c>
      <c r="G487" t="s">
        <v>1070</v>
      </c>
      <c r="H487" t="str">
        <f>'11. Treatment - Jails'!$B$28</f>
        <v># of unique participants who have OUD, served</v>
      </c>
      <c r="I487" s="154" t="s">
        <v>37</v>
      </c>
      <c r="J487" t="str">
        <f>IF(ISBLANK('11. Treatment - Jails'!$C$30),"",'11. Treatment - Jails'!$C$30)</f>
        <v/>
      </c>
      <c r="L487" s="212"/>
      <c r="N487" t="str">
        <f>IF(ISBLANK('11. Treatment - Jails'!$E$30),"",'11. Treatment - Jails'!$E$30)</f>
        <v/>
      </c>
    </row>
    <row r="488" spans="1:14" x14ac:dyDescent="0.25">
      <c r="C488" s="165" t="s">
        <v>1120</v>
      </c>
      <c r="D488" s="144">
        <f>IF(ISBLANK('11. Treatment - Jails'!$D$4),"",'11. Treatment - Jails'!$D$4)</f>
        <v>44743</v>
      </c>
      <c r="E488" s="144">
        <f>IF(ISBLANK('11. Treatment - Jails'!$D$5),"",'11. Treatment - Jails'!$D$5)</f>
        <v>45107</v>
      </c>
      <c r="F488" t="s">
        <v>722</v>
      </c>
      <c r="G488" t="s">
        <v>1070</v>
      </c>
      <c r="H488" t="str">
        <f>'11. Treatment - Jails'!$B$28</f>
        <v># of unique participants who have OUD, served</v>
      </c>
      <c r="I488" s="154" t="s">
        <v>38</v>
      </c>
      <c r="J488" t="str">
        <f>IF(ISBLANK('11. Treatment - Jails'!$C$31),"",'11. Treatment - Jails'!$C$31)</f>
        <v/>
      </c>
      <c r="L488" s="212"/>
      <c r="N488" t="str">
        <f>IF(ISBLANK('11. Treatment - Jails'!$E$31),"",'11. Treatment - Jails'!$E$31)</f>
        <v/>
      </c>
    </row>
    <row r="489" spans="1:14" x14ac:dyDescent="0.25">
      <c r="C489" s="165" t="s">
        <v>1120</v>
      </c>
      <c r="D489" s="144">
        <f>IF(ISBLANK('11. Treatment - Jails'!$D$4),"",'11. Treatment - Jails'!$D$4)</f>
        <v>44743</v>
      </c>
      <c r="E489" s="144">
        <f>IF(ISBLANK('11. Treatment - Jails'!$D$5),"",'11. Treatment - Jails'!$D$5)</f>
        <v>45107</v>
      </c>
      <c r="F489" t="s">
        <v>722</v>
      </c>
      <c r="G489" t="s">
        <v>1070</v>
      </c>
      <c r="H489" t="str">
        <f>'11. Treatment - Jails'!$B$28</f>
        <v># of unique participants who have OUD, served</v>
      </c>
      <c r="I489" s="154" t="s">
        <v>39</v>
      </c>
      <c r="J489" t="str">
        <f>IF(ISBLANK('11. Treatment - Jails'!$C$32),"",'11. Treatment - Jails'!$C$32)</f>
        <v/>
      </c>
      <c r="L489" s="212"/>
      <c r="N489" t="str">
        <f>IF(ISBLANK('11. Treatment - Jails'!$E$32),"",'11. Treatment - Jails'!$E$32)</f>
        <v/>
      </c>
    </row>
    <row r="490" spans="1:14" x14ac:dyDescent="0.25">
      <c r="C490" s="165" t="s">
        <v>1120</v>
      </c>
      <c r="D490" s="144">
        <f>IF(ISBLANK('11. Treatment - Jails'!$D$4),"",'11. Treatment - Jails'!$D$4)</f>
        <v>44743</v>
      </c>
      <c r="E490" s="144">
        <f>IF(ISBLANK('11. Treatment - Jails'!$D$5),"",'11. Treatment - Jails'!$D$5)</f>
        <v>45107</v>
      </c>
      <c r="F490" t="s">
        <v>722</v>
      </c>
      <c r="G490" t="s">
        <v>1070</v>
      </c>
      <c r="H490" t="str">
        <f>'11. Treatment - Jails'!$B$28</f>
        <v># of unique participants who have OUD, served</v>
      </c>
      <c r="I490" s="154" t="s">
        <v>40</v>
      </c>
      <c r="J490" t="str">
        <f>IF(ISBLANK('11. Treatment - Jails'!$C$33),"",'11. Treatment - Jails'!$C$33)</f>
        <v/>
      </c>
      <c r="L490" s="212"/>
      <c r="N490" t="str">
        <f>IF(ISBLANK('11. Treatment - Jails'!$E$33),"",'11. Treatment - Jails'!$E$33)</f>
        <v/>
      </c>
    </row>
    <row r="491" spans="1:14" x14ac:dyDescent="0.25">
      <c r="C491" s="165" t="s">
        <v>1120</v>
      </c>
      <c r="D491" s="144">
        <f>IF(ISBLANK('11. Treatment - Jails'!$D$4),"",'11. Treatment - Jails'!$D$4)</f>
        <v>44743</v>
      </c>
      <c r="E491" s="144">
        <f>IF(ISBLANK('11. Treatment - Jails'!$D$5),"",'11. Treatment - Jails'!$D$5)</f>
        <v>45107</v>
      </c>
      <c r="F491" t="s">
        <v>722</v>
      </c>
      <c r="G491" t="s">
        <v>1070</v>
      </c>
      <c r="H491" t="str">
        <f>'11. Treatment - Jails'!$B$28</f>
        <v># of unique participants who have OUD, served</v>
      </c>
      <c r="I491" s="154" t="s">
        <v>41</v>
      </c>
      <c r="J491" t="str">
        <f>IF(ISBLANK('11. Treatment - Jails'!$C$34),"",'11. Treatment - Jails'!$C$34)</f>
        <v/>
      </c>
      <c r="L491" s="212"/>
      <c r="N491" t="str">
        <f>IF(ISBLANK('11. Treatment - Jails'!$E$34),"",'11. Treatment - Jails'!$E$34)</f>
        <v/>
      </c>
    </row>
    <row r="492" spans="1:14" x14ac:dyDescent="0.25">
      <c r="C492" s="165" t="s">
        <v>1120</v>
      </c>
      <c r="D492" s="144">
        <f>IF(ISBLANK('11. Treatment - Jails'!$D$4),"",'11. Treatment - Jails'!$D$4)</f>
        <v>44743</v>
      </c>
      <c r="E492" s="144">
        <f>IF(ISBLANK('11. Treatment - Jails'!$D$5),"",'11. Treatment - Jails'!$D$5)</f>
        <v>45107</v>
      </c>
      <c r="F492" t="s">
        <v>722</v>
      </c>
      <c r="G492" t="s">
        <v>1070</v>
      </c>
      <c r="H492" t="str">
        <f>'11. Treatment - Jails'!$B$28</f>
        <v># of unique participants who have OUD, served</v>
      </c>
      <c r="I492" s="154" t="s">
        <v>42</v>
      </c>
      <c r="J492" t="str">
        <f>IF(ISBLANK('11. Treatment - Jails'!$C$35),"",'11. Treatment - Jails'!$C$35)</f>
        <v/>
      </c>
      <c r="L492" s="212"/>
      <c r="N492" t="str">
        <f>IF(ISBLANK('11. Treatment - Jails'!$E$35),"",'11. Treatment - Jails'!$E$35)</f>
        <v/>
      </c>
    </row>
    <row r="493" spans="1:14" x14ac:dyDescent="0.25">
      <c r="C493" s="165" t="s">
        <v>1120</v>
      </c>
      <c r="D493" s="144">
        <f>IF(ISBLANK('11. Treatment - Jails'!$D$4),"",'11. Treatment - Jails'!$D$4)</f>
        <v>44743</v>
      </c>
      <c r="E493" s="144">
        <f>IF(ISBLANK('11. Treatment - Jails'!$D$5),"",'11. Treatment - Jails'!$D$5)</f>
        <v>45107</v>
      </c>
      <c r="F493" t="s">
        <v>722</v>
      </c>
      <c r="G493" t="s">
        <v>1070</v>
      </c>
      <c r="H493" t="str">
        <f>'11. Treatment - Jails'!$B$28</f>
        <v># of unique participants who have OUD, served</v>
      </c>
      <c r="I493" s="154" t="s">
        <v>43</v>
      </c>
      <c r="J493" t="str">
        <f>IF(ISBLANK('11. Treatment - Jails'!$C$36),"",'11. Treatment - Jails'!$C$36)</f>
        <v/>
      </c>
      <c r="L493" s="212"/>
      <c r="N493" t="str">
        <f>IF(ISBLANK('11. Treatment - Jails'!$E$36),"",'11. Treatment - Jails'!$E$36)</f>
        <v/>
      </c>
    </row>
    <row r="494" spans="1:14" s="139" customFormat="1" x14ac:dyDescent="0.25">
      <c r="A494"/>
      <c r="B494"/>
      <c r="C494" s="165" t="s">
        <v>1120</v>
      </c>
      <c r="D494" s="144">
        <f>IF(ISBLANK('11. Treatment - Jails'!$D$4),"",'11. Treatment - Jails'!$D$4)</f>
        <v>44743</v>
      </c>
      <c r="E494" s="144">
        <f>IF(ISBLANK('11. Treatment - Jails'!$D$5),"",'11. Treatment - Jails'!$D$5)</f>
        <v>45107</v>
      </c>
      <c r="F494" t="s">
        <v>722</v>
      </c>
      <c r="G494" t="s">
        <v>1070</v>
      </c>
      <c r="H494" t="str">
        <f>'11. Treatment - Jails'!$B$28</f>
        <v># of unique participants who have OUD, served</v>
      </c>
      <c r="I494" s="154" t="s">
        <v>44</v>
      </c>
      <c r="J494" t="str">
        <f>IF(ISBLANK('11. Treatment - Jails'!$C$37),"",'11. Treatment - Jails'!$C$37)</f>
        <v/>
      </c>
      <c r="K494"/>
      <c r="L494" s="212"/>
      <c r="M494"/>
      <c r="N494" t="str">
        <f>IF(ISBLANK('11. Treatment - Jails'!$E$37),"",'11. Treatment - Jails'!$E$37)</f>
        <v/>
      </c>
    </row>
    <row r="495" spans="1:14" x14ac:dyDescent="0.25">
      <c r="C495" s="165" t="s">
        <v>1120</v>
      </c>
      <c r="D495" s="144">
        <f>IF(ISBLANK('11. Treatment - Jails'!$D$4),"",'11. Treatment - Jails'!$D$4)</f>
        <v>44743</v>
      </c>
      <c r="E495" s="144">
        <f>IF(ISBLANK('11. Treatment - Jails'!$D$5),"",'11. Treatment - Jails'!$D$5)</f>
        <v>45107</v>
      </c>
      <c r="F495" t="s">
        <v>723</v>
      </c>
      <c r="G495" t="s">
        <v>1071</v>
      </c>
      <c r="H495" t="str">
        <f>'11. Treatment - Jails'!$D$45</f>
        <v>% of participants who have OUD, who are satisfied w/ services</v>
      </c>
      <c r="I495" t="s">
        <v>16</v>
      </c>
      <c r="J495" t="str">
        <f>IF(ISBLANK('11. Treatment - Jails'!$C$45),"",'11. Treatment - Jails'!$C$45)</f>
        <v/>
      </c>
      <c r="L495" s="213" t="str">
        <f>IF('11. Treatment - Jails'!$E$45="Incomplete","",'11. Treatment - Jails'!$E$45)</f>
        <v/>
      </c>
      <c r="N495" t="str">
        <f>IF(ISBLANK('11. Treatment - Jails'!$F$45),"",'11. Treatment - Jails'!$F$45)</f>
        <v/>
      </c>
    </row>
    <row r="496" spans="1:14" x14ac:dyDescent="0.25">
      <c r="C496" s="165" t="s">
        <v>1120</v>
      </c>
      <c r="D496" s="144">
        <f>IF(ISBLANK('11. Treatment - Jails'!$D$4),"",'11. Treatment - Jails'!$D$4)</f>
        <v>44743</v>
      </c>
      <c r="E496" s="144">
        <f>IF(ISBLANK('11. Treatment - Jails'!$D$5),"",'11. Treatment - Jails'!$D$5)</f>
        <v>45107</v>
      </c>
      <c r="F496" t="s">
        <v>723</v>
      </c>
      <c r="G496" t="s">
        <v>1075</v>
      </c>
      <c r="H496" t="str">
        <f>'11. Treatment - Jails'!$D$47</f>
        <v>% of people who are incarcerated that are screened for OUD</v>
      </c>
      <c r="I496" t="s">
        <v>16</v>
      </c>
      <c r="J496" t="str">
        <f>IF(ISBLANK('11. Treatment - Jails'!$C$47),"",'11. Treatment - Jails'!$C$47)</f>
        <v/>
      </c>
      <c r="L496" s="213" t="str">
        <f>IF('11. Treatment - Jails'!$E$47="Incomplete","",'11. Treatment - Jails'!$E$47)</f>
        <v/>
      </c>
      <c r="N496" t="str">
        <f>IF(ISBLANK('11. Treatment - Jails'!$F$47),"",'11. Treatment - Jails'!$F$47)</f>
        <v/>
      </c>
    </row>
    <row r="497" spans="1:14" x14ac:dyDescent="0.25">
      <c r="C497" s="165" t="s">
        <v>1120</v>
      </c>
      <c r="D497" s="144">
        <f>IF(ISBLANK('11. Treatment - Jails'!$D$4),"",'11. Treatment - Jails'!$D$4)</f>
        <v>44743</v>
      </c>
      <c r="E497" s="144">
        <f>IF(ISBLANK('11. Treatment - Jails'!$D$5),"",'11. Treatment - Jails'!$D$5)</f>
        <v>45107</v>
      </c>
      <c r="F497" t="s">
        <v>723</v>
      </c>
      <c r="G497" t="s">
        <v>1072</v>
      </c>
      <c r="H497" t="str">
        <f>'11. Treatment - Jails'!$D$49</f>
        <v>% of people who increase knowledge about overdose prevention after attending group classes</v>
      </c>
      <c r="I497" t="s">
        <v>16</v>
      </c>
      <c r="J497" t="str">
        <f>IF(ISBLANK('11. Treatment - Jails'!$C$49),"",'11. Treatment - Jails'!$C$49)</f>
        <v/>
      </c>
      <c r="L497" s="213" t="str">
        <f>IF('11. Treatment - Jails'!$E$49="Incomplete","",'11. Treatment - Jails'!$E$49)</f>
        <v/>
      </c>
      <c r="N497" t="str">
        <f>IF(ISBLANK('11. Treatment - Jails'!$F$49),"",'11. Treatment - Jails'!$F$49)</f>
        <v/>
      </c>
    </row>
    <row r="498" spans="1:14" x14ac:dyDescent="0.25">
      <c r="C498" s="165" t="s">
        <v>1120</v>
      </c>
      <c r="D498" s="144">
        <f>IF(ISBLANK('11. Treatment - Jails'!$D$4),"",'11. Treatment - Jails'!$D$4)</f>
        <v>44743</v>
      </c>
      <c r="E498" s="144">
        <f>IF(ISBLANK('11. Treatment - Jails'!$D$5),"",'11. Treatment - Jails'!$D$5)</f>
        <v>45107</v>
      </c>
      <c r="F498" t="s">
        <v>723</v>
      </c>
      <c r="G498" t="s">
        <v>1073</v>
      </c>
      <c r="H498" t="str">
        <f>'11. Treatment - Jails'!$D$51</f>
        <v>% of referrals to services that result in first appointment</v>
      </c>
      <c r="I498" t="s">
        <v>16</v>
      </c>
      <c r="J498" t="str">
        <f>IF(ISBLANK('11. Treatment - Jails'!$C$51),"",'11. Treatment - Jails'!$C$51)</f>
        <v/>
      </c>
      <c r="L498" s="213" t="str">
        <f>IF('11. Treatment - Jails'!$E$51="Incomplete","",'11. Treatment - Jails'!$E$51)</f>
        <v/>
      </c>
      <c r="N498" t="str">
        <f>IF(ISBLANK('11. Treatment - Jails'!$F$51),"",'11. Treatment - Jails'!$F$51)</f>
        <v/>
      </c>
    </row>
    <row r="499" spans="1:14" s="139" customFormat="1" x14ac:dyDescent="0.25">
      <c r="A499"/>
      <c r="B499"/>
      <c r="C499" s="165" t="s">
        <v>1120</v>
      </c>
      <c r="D499" s="144">
        <f>IF(ISBLANK('11. Treatment - Jails'!$D$4),"",'11. Treatment - Jails'!$D$4)</f>
        <v>44743</v>
      </c>
      <c r="E499" s="144">
        <f>IF(ISBLANK('11. Treatment - Jails'!$D$5),"",'11. Treatment - Jails'!$D$5)</f>
        <v>45107</v>
      </c>
      <c r="F499" t="s">
        <v>723</v>
      </c>
      <c r="G499" t="s">
        <v>1074</v>
      </c>
      <c r="H499" t="str">
        <f>'11. Treatment - Jails'!$D$53</f>
        <v>% of people who were incarcerated that upon release received naloxone kits</v>
      </c>
      <c r="I499" t="s">
        <v>16</v>
      </c>
      <c r="J499" t="str">
        <f>IF(ISBLANK('11. Treatment - Jails'!$C$53),"",'11. Treatment - Jails'!$C$53)</f>
        <v/>
      </c>
      <c r="K499"/>
      <c r="L499" s="213" t="str">
        <f>IF('11. Treatment - Jails'!$E$53="Incomplete","",'11. Treatment - Jails'!$E$53)</f>
        <v/>
      </c>
      <c r="M499"/>
      <c r="N499" t="str">
        <f>IF(ISBLANK('11. Treatment - Jails'!$F$53),"",'11. Treatment - Jails'!$F$53)</f>
        <v/>
      </c>
    </row>
    <row r="500" spans="1:14" x14ac:dyDescent="0.25">
      <c r="C500" s="165" t="s">
        <v>1120</v>
      </c>
      <c r="D500" s="144">
        <f>IF(ISBLANK('11. Treatment - Jails'!$D$4),"",'11. Treatment - Jails'!$D$4)</f>
        <v>44743</v>
      </c>
      <c r="E500" s="144">
        <f>IF(ISBLANK('11. Treatment - Jails'!$D$5),"",'11. Treatment - Jails'!$D$5)</f>
        <v>45107</v>
      </c>
      <c r="F500" t="s">
        <v>723</v>
      </c>
      <c r="G500" t="s">
        <v>1076</v>
      </c>
      <c r="H500" t="str">
        <f>IF(ISBLANK('11. Treatment - Jails'!$D$55),"",'11. Treatment - Jails'!$D$55)</f>
        <v/>
      </c>
      <c r="I500" t="s">
        <v>16</v>
      </c>
      <c r="J500" t="str">
        <f>IF(ISBLANK('11. Treatment - Jails'!$C$55),"",'11. Treatment - Jails'!$C$55)</f>
        <v/>
      </c>
      <c r="L500" s="213" t="str">
        <f>IF('11. Treatment - Jails'!$E$55="Incomplete","",'11. Treatment - Jails'!$E$55)</f>
        <v/>
      </c>
      <c r="N500" t="str">
        <f>IF(ISBLANK('11. Treatment - Jails'!$F$55),"",'11. Treatment - Jails'!$F$55)</f>
        <v/>
      </c>
    </row>
    <row r="501" spans="1:14" x14ac:dyDescent="0.25">
      <c r="C501" s="165" t="s">
        <v>1120</v>
      </c>
      <c r="D501" s="144">
        <f>IF(ISBLANK('11. Treatment - Jails'!$D$4),"",'11. Treatment - Jails'!$D$4)</f>
        <v>44743</v>
      </c>
      <c r="E501" s="144">
        <f>IF(ISBLANK('11. Treatment - Jails'!$D$5),"",'11. Treatment - Jails'!$D$5)</f>
        <v>45107</v>
      </c>
      <c r="F501" t="s">
        <v>723</v>
      </c>
      <c r="G501" t="s">
        <v>1077</v>
      </c>
      <c r="H501" t="str">
        <f>IF(ISBLANK('11. Treatment - Jails'!$D$57),"",'11. Treatment - Jails'!$D$57)</f>
        <v/>
      </c>
      <c r="I501" t="s">
        <v>16</v>
      </c>
      <c r="J501" t="str">
        <f>IF(ISBLANK('11. Treatment - Jails'!$C$57),"",'11. Treatment - Jails'!$C$57)</f>
        <v/>
      </c>
      <c r="L501" s="213" t="str">
        <f>IF('11. Treatment - Jails'!$E$57="Incomplete","",'11. Treatment - Jails'!$E$57)</f>
        <v/>
      </c>
      <c r="N501" t="str">
        <f>IF(ISBLANK('11. Treatment - Jails'!$F$57),"",'11. Treatment - Jails'!$F$57)</f>
        <v/>
      </c>
    </row>
    <row r="502" spans="1:14" x14ac:dyDescent="0.25">
      <c r="C502" s="165" t="s">
        <v>1120</v>
      </c>
      <c r="D502" s="144">
        <f>IF(ISBLANK('11. Treatment - Jails'!$D$4),"",'11. Treatment - Jails'!$D$4)</f>
        <v>44743</v>
      </c>
      <c r="E502" s="144">
        <f>IF(ISBLANK('11. Treatment - Jails'!$D$5),"",'11. Treatment - Jails'!$D$5)</f>
        <v>45107</v>
      </c>
      <c r="F502" t="s">
        <v>723</v>
      </c>
      <c r="G502" t="s">
        <v>1078</v>
      </c>
      <c r="H502" t="str">
        <f>IF(ISBLANK('11. Treatment - Jails'!$D$59),"",'11. Treatment - Jails'!$D$59)</f>
        <v/>
      </c>
      <c r="I502" t="s">
        <v>16</v>
      </c>
      <c r="J502" t="str">
        <f>IF(ISBLANK('11. Treatment - Jails'!$C$59),"",'11. Treatment - Jails'!$C$59)</f>
        <v/>
      </c>
      <c r="L502" s="213" t="str">
        <f>IF('11. Treatment - Jails'!$E$59="Incomplete","",'11. Treatment - Jails'!$E$59)</f>
        <v/>
      </c>
      <c r="N502" t="str">
        <f>IF(ISBLANK('11. Treatment - Jails'!$F$59),"",'11. Treatment - Jails'!$F$59)</f>
        <v/>
      </c>
    </row>
    <row r="503" spans="1:14" x14ac:dyDescent="0.25">
      <c r="C503" s="165" t="s">
        <v>1120</v>
      </c>
      <c r="D503" s="144">
        <f>IF(ISBLANK('11. Treatment - Jails'!$D$4),"",'11. Treatment - Jails'!$D$4)</f>
        <v>44743</v>
      </c>
      <c r="E503" s="144">
        <f>IF(ISBLANK('11. Treatment - Jails'!$D$5),"",'11. Treatment - Jails'!$D$5)</f>
        <v>45107</v>
      </c>
      <c r="F503" t="s">
        <v>724</v>
      </c>
      <c r="G503" t="s">
        <v>1079</v>
      </c>
      <c r="H503" t="str">
        <f>'11. Treatment - Jails'!$D$65</f>
        <v xml:space="preserve">% of participants who are incarcerated that screen positive for OUD and then receive methadone in jail </v>
      </c>
      <c r="I503" t="s">
        <v>16</v>
      </c>
      <c r="J503" t="str">
        <f>IF(ISBLANK('11. Treatment - Jails'!$C$65),"",'11. Treatment - Jails'!$C$65)</f>
        <v/>
      </c>
      <c r="K503" t="str">
        <f>IF(ISBLANK('11. Treatment - Jails'!$C$66),"",'11. Treatment - Jails'!$C$66)</f>
        <v/>
      </c>
      <c r="L503" s="213" t="str">
        <f>IF('11. Treatment - Jails'!$E$65="Incomplete","",'11. Treatment - Jails'!$E$65)</f>
        <v/>
      </c>
      <c r="N503" t="str">
        <f>IF(ISBLANK('11. Treatment - Jails'!$F$65),"",'11. Treatment - Jails'!$F$65)</f>
        <v/>
      </c>
    </row>
    <row r="504" spans="1:14" x14ac:dyDescent="0.25">
      <c r="C504" s="165" t="s">
        <v>1120</v>
      </c>
      <c r="D504" s="144">
        <f>IF(ISBLANK('11. Treatment - Jails'!$D$4),"",'11. Treatment - Jails'!$D$4)</f>
        <v>44743</v>
      </c>
      <c r="E504" s="144">
        <f>IF(ISBLANK('11. Treatment - Jails'!$D$5),"",'11. Treatment - Jails'!$D$5)</f>
        <v>45107</v>
      </c>
      <c r="F504" t="s">
        <v>724</v>
      </c>
      <c r="G504" t="s">
        <v>1080</v>
      </c>
      <c r="H504" t="str">
        <f>'11. Treatment - Jails'!$D$67</f>
        <v xml:space="preserve">% of participants who are incarcerated that screen positive for OUD and then receive buprenorphine in jail </v>
      </c>
      <c r="I504" t="s">
        <v>16</v>
      </c>
      <c r="J504" t="str">
        <f>IF(ISBLANK('11. Treatment - Jails'!$C$67),"",'11. Treatment - Jails'!$C$67)</f>
        <v xml:space="preserve"> </v>
      </c>
      <c r="K504" t="str">
        <f>IF(ISBLANK('11. Treatment - Jails'!$C$68),"",'11. Treatment - Jails'!$C$68)</f>
        <v/>
      </c>
      <c r="L504" s="213" t="str">
        <f>IF('11. Treatment - Jails'!$E$67="Incomplete","",'11. Treatment - Jails'!$E$67)</f>
        <v/>
      </c>
      <c r="N504" t="str">
        <f>IF(ISBLANK('11. Treatment - Jails'!$F$67),"",'11. Treatment - Jails'!$F$67)</f>
        <v/>
      </c>
    </row>
    <row r="505" spans="1:14" x14ac:dyDescent="0.25">
      <c r="C505" s="165" t="s">
        <v>1120</v>
      </c>
      <c r="D505" s="144">
        <f>IF(ISBLANK('11. Treatment - Jails'!$D$4),"",'11. Treatment - Jails'!$D$4)</f>
        <v>44743</v>
      </c>
      <c r="E505" s="144">
        <f>IF(ISBLANK('11. Treatment - Jails'!$D$5),"",'11. Treatment - Jails'!$D$5)</f>
        <v>45107</v>
      </c>
      <c r="F505" t="s">
        <v>724</v>
      </c>
      <c r="G505" t="s">
        <v>1081</v>
      </c>
      <c r="H505" t="str">
        <f>'11. Treatment - Jails'!$D$69</f>
        <v xml:space="preserve">% of participants who are incarcerated and screen positive for OUD and then receive naltrexone in jail </v>
      </c>
      <c r="I505" t="s">
        <v>16</v>
      </c>
      <c r="J505" t="str">
        <f>IF(ISBLANK('11. Treatment - Jails'!$C$69),"",'11. Treatment - Jails'!$C$69)</f>
        <v xml:space="preserve"> </v>
      </c>
      <c r="K505" t="str">
        <f>IF(ISBLANK('11. Treatment - Jails'!$C$70),"",'11. Treatment - Jails'!$C$70)</f>
        <v/>
      </c>
      <c r="L505" s="213" t="str">
        <f>IF('11. Treatment - Jails'!$E$69="Incomplete","",'11. Treatment - Jails'!$E$69)</f>
        <v/>
      </c>
      <c r="N505" t="str">
        <f>IF(ISBLANK('11. Treatment - Jails'!$F$69),"",'11. Treatment - Jails'!$F$69)</f>
        <v/>
      </c>
    </row>
    <row r="506" spans="1:14" x14ac:dyDescent="0.25">
      <c r="C506" s="165" t="s">
        <v>1120</v>
      </c>
      <c r="D506" s="144">
        <f>IF(ISBLANK('11. Treatment - Jails'!$D$4),"",'11. Treatment - Jails'!$D$4)</f>
        <v>44743</v>
      </c>
      <c r="E506" s="144">
        <f>IF(ISBLANK('11. Treatment - Jails'!$D$5),"",'11. Treatment - Jails'!$D$5)</f>
        <v>45107</v>
      </c>
      <c r="F506" t="s">
        <v>724</v>
      </c>
      <c r="G506" t="s">
        <v>1082</v>
      </c>
      <c r="H506" t="str">
        <f>'11. Treatment - Jails'!$D$71</f>
        <v xml:space="preserve">% of participants who are incarcerated who started MAT in jail </v>
      </c>
      <c r="I506" t="s">
        <v>16</v>
      </c>
      <c r="J506" t="str">
        <f>IF(ISBLANK('11. Treatment - Jails'!$C$71),"",'11. Treatment - Jails'!$C$71)</f>
        <v/>
      </c>
      <c r="K506" t="str">
        <f>IF(ISBLANK('11. Treatment - Jails'!$C$72),"",'11. Treatment - Jails'!$C$72)</f>
        <v/>
      </c>
      <c r="L506" s="213" t="str">
        <f>IF('11. Treatment - Jails'!$E$71="Incomplete","",'11. Treatment - Jails'!$E$71)</f>
        <v/>
      </c>
      <c r="N506" t="str">
        <f>IF(ISBLANK('11. Treatment - Jails'!$F$71),"",'11. Treatment - Jails'!$F$71)</f>
        <v/>
      </c>
    </row>
    <row r="507" spans="1:14" x14ac:dyDescent="0.25">
      <c r="C507" s="165" t="s">
        <v>1120</v>
      </c>
      <c r="D507" s="144">
        <f>IF(ISBLANK('11. Treatment - Jails'!$D$4),"",'11. Treatment - Jails'!$D$4)</f>
        <v>44743</v>
      </c>
      <c r="E507" s="144">
        <f>IF(ISBLANK('11. Treatment - Jails'!$D$5),"",'11. Treatment - Jails'!$D$5)</f>
        <v>45107</v>
      </c>
      <c r="F507" t="s">
        <v>724</v>
      </c>
      <c r="G507" t="s">
        <v>1083</v>
      </c>
      <c r="H507" t="str">
        <f>'11. Treatment - Jails'!$D$73</f>
        <v xml:space="preserve">% of participants who are incarcerated who were on MAT before entering jail and continued MAT in jail </v>
      </c>
      <c r="I507" t="s">
        <v>16</v>
      </c>
      <c r="J507" t="str">
        <f>IF(ISBLANK('11. Treatment - Jails'!$C$73),"",'11. Treatment - Jails'!$C$73)</f>
        <v/>
      </c>
      <c r="K507" t="str">
        <f>IF(ISBLANK('11. Treatment - Jails'!$C$74),"",'11. Treatment - Jails'!$C$74)</f>
        <v/>
      </c>
      <c r="L507" s="213" t="str">
        <f>IF('11. Treatment - Jails'!$E$73="Incomplete","",'11. Treatment - Jails'!$E$73)</f>
        <v/>
      </c>
      <c r="N507" t="str">
        <f>IF(ISBLANK('11. Treatment - Jails'!$F$73),"",'11. Treatment - Jails'!$F$73)</f>
        <v/>
      </c>
    </row>
    <row r="508" spans="1:14" x14ac:dyDescent="0.25">
      <c r="C508" s="165" t="s">
        <v>1120</v>
      </c>
      <c r="D508" s="144">
        <f>IF(ISBLANK('11. Treatment - Jails'!$D$4),"",'11. Treatment - Jails'!$D$4)</f>
        <v>44743</v>
      </c>
      <c r="E508" s="144">
        <f>IF(ISBLANK('11. Treatment - Jails'!$D$5),"",'11. Treatment - Jails'!$D$5)</f>
        <v>45107</v>
      </c>
      <c r="F508" t="s">
        <v>724</v>
      </c>
      <c r="G508" t="s">
        <v>1085</v>
      </c>
      <c r="H508" t="str">
        <f>'11. Treatment - Jails'!$D$75</f>
        <v xml:space="preserve">% of total deaths within jail that are due to overdose </v>
      </c>
      <c r="I508" t="s">
        <v>16</v>
      </c>
      <c r="J508" t="str">
        <f>IF(ISBLANK('11. Treatment - Jails'!$C$75),"",'11. Treatment - Jails'!$C$75)</f>
        <v xml:space="preserve"> </v>
      </c>
      <c r="K508" t="str">
        <f>IF(ISBLANK('11. Treatment - Jails'!$C$76),"",'11. Treatment - Jails'!$C$76)</f>
        <v/>
      </c>
      <c r="L508" s="213" t="str">
        <f>IF('11. Treatment - Jails'!$E$75="Incomplete","",'11. Treatment - Jails'!$E$75)</f>
        <v/>
      </c>
      <c r="N508" t="str">
        <f>IF(ISBLANK('11. Treatment - Jails'!$F$75),"",'11. Treatment - Jails'!$F$75)</f>
        <v/>
      </c>
    </row>
    <row r="509" spans="1:14" x14ac:dyDescent="0.25">
      <c r="C509" s="165" t="s">
        <v>1120</v>
      </c>
      <c r="D509" s="144">
        <f>IF(ISBLANK('11. Treatment - Jails'!$D$4),"",'11. Treatment - Jails'!$D$4)</f>
        <v>44743</v>
      </c>
      <c r="E509" s="144">
        <f>IF(ISBLANK('11. Treatment - Jails'!$D$5),"",'11. Treatment - Jails'!$D$5)</f>
        <v>45107</v>
      </c>
      <c r="F509" t="s">
        <v>724</v>
      </c>
      <c r="G509" t="s">
        <v>1086</v>
      </c>
      <c r="H509" t="str">
        <f>'11. Treatment - Jails'!$D$77</f>
        <v>% of participants who report getting the social and emotional support they need</v>
      </c>
      <c r="I509" t="s">
        <v>16</v>
      </c>
      <c r="J509" t="str">
        <f>IF(ISBLANK('11. Treatment - Jails'!$C$77),"",'11. Treatment - Jails'!$C$77)</f>
        <v/>
      </c>
      <c r="K509" t="str">
        <f>IF(ISBLANK('11. Treatment - Jails'!$C$78),"",'11. Treatment - Jails'!$C$78)</f>
        <v/>
      </c>
      <c r="L509" s="213" t="str">
        <f>IF('11. Treatment - Jails'!$E$77="Incomplete","",'11. Treatment - Jails'!$E$77)</f>
        <v/>
      </c>
      <c r="N509" t="str">
        <f>IF(ISBLANK('11. Treatment - Jails'!$F$77),"",'11. Treatment - Jails'!$F$77)</f>
        <v/>
      </c>
    </row>
    <row r="510" spans="1:14" x14ac:dyDescent="0.25">
      <c r="C510" s="165" t="s">
        <v>1120</v>
      </c>
      <c r="D510" s="144">
        <f>IF(ISBLANK('11. Treatment - Jails'!$D$4),"",'11. Treatment - Jails'!$D$4)</f>
        <v>44743</v>
      </c>
      <c r="E510" s="144">
        <f>IF(ISBLANK('11. Treatment - Jails'!$D$5),"",'11. Treatment - Jails'!$D$5)</f>
        <v>45107</v>
      </c>
      <c r="F510" t="s">
        <v>724</v>
      </c>
      <c r="G510" t="s">
        <v>1065</v>
      </c>
      <c r="H510" t="str">
        <f>'11. Treatment - Jails'!$D$79</f>
        <v xml:space="preserve"># of community overdose reversals using naloxone </v>
      </c>
      <c r="I510" t="s">
        <v>16</v>
      </c>
      <c r="J510" t="str">
        <f>IF(ISBLANK('11. Treatment - Jails'!$C$79),"",'11. Treatment - Jails'!$C$79)</f>
        <v/>
      </c>
      <c r="L510" s="213"/>
      <c r="N510" t="str">
        <f>IF(ISBLANK('11. Treatment - Jails'!$F$79),"",'11. Treatment - Jails'!$F$79)</f>
        <v/>
      </c>
    </row>
    <row r="511" spans="1:14" x14ac:dyDescent="0.25">
      <c r="C511" s="165" t="s">
        <v>1120</v>
      </c>
      <c r="D511" s="144">
        <f>IF(ISBLANK('11. Treatment - Jails'!$D$4),"",'11. Treatment - Jails'!$D$4)</f>
        <v>44743</v>
      </c>
      <c r="E511" s="144">
        <f>IF(ISBLANK('11. Treatment - Jails'!$D$5),"",'11. Treatment - Jails'!$D$5)</f>
        <v>45107</v>
      </c>
      <c r="F511" t="s">
        <v>724</v>
      </c>
      <c r="G511" t="s">
        <v>1088</v>
      </c>
      <c r="H511" t="str">
        <f>IF(ISBLANK('11. Treatment - Jails'!$D$80),"",'11. Treatment - Jails'!$D$80)</f>
        <v/>
      </c>
      <c r="I511" t="s">
        <v>16</v>
      </c>
      <c r="J511" t="str">
        <f>IF(ISBLANK('11. Treatment - Jails'!$C$80),"",'11. Treatment - Jails'!$C$80)</f>
        <v/>
      </c>
      <c r="K511" t="str">
        <f>IF(ISBLANK('11. Treatment - Jails'!$C$81),"",'11. Treatment - Jails'!$C$81)</f>
        <v/>
      </c>
      <c r="L511" s="213" t="str">
        <f>IF('11. Treatment - Jails'!$E$80="Incomplete","",'11. Treatment - Jails'!$E$80)</f>
        <v/>
      </c>
      <c r="N511" t="str">
        <f>IF(ISBLANK('11. Treatment - Jails'!$F$80),"",'11. Treatment - Jails'!$F$80)</f>
        <v/>
      </c>
    </row>
    <row r="512" spans="1:14" x14ac:dyDescent="0.25">
      <c r="C512" s="165" t="s">
        <v>1120</v>
      </c>
      <c r="D512" s="144">
        <f>IF(ISBLANK('11. Treatment - Jails'!$D$4),"",'11. Treatment - Jails'!$D$4)</f>
        <v>44743</v>
      </c>
      <c r="E512" s="144">
        <f>IF(ISBLANK('11. Treatment - Jails'!$D$5),"",'11. Treatment - Jails'!$D$5)</f>
        <v>45107</v>
      </c>
      <c r="F512" t="s">
        <v>724</v>
      </c>
      <c r="G512" t="s">
        <v>1089</v>
      </c>
      <c r="H512" t="str">
        <f>IF(ISBLANK('11. Treatment - Jails'!$D$82),"",'11. Treatment - Jails'!$D$82)</f>
        <v/>
      </c>
      <c r="I512" t="s">
        <v>16</v>
      </c>
      <c r="J512" t="str">
        <f>IF(ISBLANK('11. Treatment - Jails'!$C$82),"",'11. Treatment - Jails'!$C$82)</f>
        <v/>
      </c>
      <c r="K512" t="str">
        <f>IF(ISBLANK('11. Treatment - Jails'!$C$83),"",'11. Treatment - Jails'!$C$83)</f>
        <v/>
      </c>
      <c r="L512" s="213" t="str">
        <f>IF('11. Treatment - Jails'!$E$82="Incomplete","",'11. Treatment - Jails'!$E$82)</f>
        <v/>
      </c>
      <c r="N512" t="str">
        <f>IF(ISBLANK('11. Treatment - Jails'!$F$82),"",'11. Treatment - Jails'!$F$82)</f>
        <v/>
      </c>
    </row>
    <row r="513" spans="3:14" x14ac:dyDescent="0.25">
      <c r="C513" s="165" t="s">
        <v>1120</v>
      </c>
      <c r="D513" s="144">
        <f>IF(ISBLANK('11. Treatment - Jails'!$D$4),"",'11. Treatment - Jails'!$D$4)</f>
        <v>44743</v>
      </c>
      <c r="E513" s="144">
        <f>IF(ISBLANK('11. Treatment - Jails'!$D$5),"",'11. Treatment - Jails'!$D$5)</f>
        <v>45107</v>
      </c>
      <c r="F513" t="s">
        <v>724</v>
      </c>
      <c r="G513" t="s">
        <v>1090</v>
      </c>
      <c r="H513" t="str">
        <f>IF(ISBLANK('11. Treatment - Jails'!$D$84),"",'11. Treatment - Jails'!$D$84)</f>
        <v/>
      </c>
      <c r="I513" t="s">
        <v>16</v>
      </c>
      <c r="J513" t="str">
        <f>IF(ISBLANK('11. Treatment - Jails'!$C$83),"",'11. Treatment - Jails'!$C$83)</f>
        <v/>
      </c>
      <c r="K513" t="str">
        <f>IF(ISBLANK('11. Treatment - Jails'!$C$85),"",'11. Treatment - Jails'!$C$85)</f>
        <v/>
      </c>
      <c r="L513" s="213" t="str">
        <f>IF('11. Treatment - Jails'!$E$84="Incomplete","",'11. Treatment - Jails'!$E$84)</f>
        <v/>
      </c>
      <c r="N513" t="str">
        <f>IF(ISBLANK('11. Treatment - Jails'!$F$84),"",'11. Treatment - Jails'!$F$84)</f>
        <v/>
      </c>
    </row>
    <row r="514" spans="3:14" x14ac:dyDescent="0.25">
      <c r="C514" s="165" t="s">
        <v>1120</v>
      </c>
      <c r="D514" s="144">
        <f>IF(ISBLANK('11. Treatment - Jails'!$D$4),"",'11. Treatment - Jails'!$D$4)</f>
        <v>44743</v>
      </c>
      <c r="E514" s="144">
        <f>IF(ISBLANK('11. Treatment - Jails'!$D$5),"",'11. Treatment - Jails'!$D$5)</f>
        <v>45107</v>
      </c>
      <c r="F514" t="s">
        <v>725</v>
      </c>
      <c r="G514" t="s">
        <v>1091</v>
      </c>
      <c r="H514" t="str">
        <f>'11. Treatment - Jails'!$B$90</f>
        <v xml:space="preserve">% of residents receiving dispensed buprenorphine prescriptions </v>
      </c>
      <c r="I514" t="s">
        <v>16</v>
      </c>
      <c r="J514" t="str">
        <f>IF('11. Treatment - Jails'!$C$90="Yes", 1, IF('11. Treatment - Jails'!$C$90="No", 0, ""))</f>
        <v/>
      </c>
      <c r="L514" s="212"/>
      <c r="N514" t="str">
        <f>IF(ISBLANK('11. Treatment - Jails'!$F$90),"",'11. Treatment - Jails'!$F$90)</f>
        <v/>
      </c>
    </row>
    <row r="515" spans="3:14" x14ac:dyDescent="0.25">
      <c r="C515" s="165" t="s">
        <v>1120</v>
      </c>
      <c r="D515" s="144">
        <f>IF(ISBLANK('11. Treatment - Jails'!$D$4),"",'11. Treatment - Jails'!$D$4)</f>
        <v>44743</v>
      </c>
      <c r="E515" s="144">
        <f>IF(ISBLANK('11. Treatment - Jails'!$D$5),"",'11. Treatment - Jails'!$D$5)</f>
        <v>45107</v>
      </c>
      <c r="F515" t="s">
        <v>725</v>
      </c>
      <c r="G515" t="s">
        <v>1092</v>
      </c>
      <c r="H515" t="str">
        <f>'11. Treatment - Jails'!$B$91</f>
        <v xml:space="preserve">% of individuals with OUD served by treatment programs who are uninsured or Medicaid beneficiaries </v>
      </c>
      <c r="I515" t="s">
        <v>16</v>
      </c>
      <c r="J515" t="str">
        <f>IF('11. Treatment - Jails'!$C$91="Yes", 1, IF('11. Treatment - Jails'!$C$91="No", 0, ""))</f>
        <v/>
      </c>
      <c r="L515" s="212"/>
      <c r="N515" t="str">
        <f>IF(ISBLANK('11. Treatment - Jails'!$F$91),"",'11. Treatment - Jails'!$F$91)</f>
        <v/>
      </c>
    </row>
    <row r="516" spans="3:14" x14ac:dyDescent="0.25">
      <c r="C516" s="166" t="s">
        <v>1122</v>
      </c>
      <c r="D516" s="144">
        <f>IF(ISBLANK('12. Reentry'!$D$4),"",'12. Reentry'!$D$4)</f>
        <v>44743</v>
      </c>
      <c r="E516" s="144">
        <f>IF(ISBLANK('12. Reentry'!$D$5),"",'12. Reentry'!$D$5)</f>
        <v>45107</v>
      </c>
      <c r="F516" t="s">
        <v>722</v>
      </c>
      <c r="G516" t="s">
        <v>1136</v>
      </c>
      <c r="H516" t="str">
        <f>'12. Reentry'!$B$10</f>
        <v># of unique participants who use opioids and/or have OUD, enrolled</v>
      </c>
      <c r="I516" t="s">
        <v>16</v>
      </c>
      <c r="J516" t="str">
        <f>IF(ISBLANK('12. Reentry'!$C$10),"",'12. Reentry'!$C$10)</f>
        <v/>
      </c>
      <c r="L516" s="212"/>
      <c r="M516" t="str">
        <f>IF(ISBLANK('12. Reentry'!$D$10),"",'12. Reentry'!$D$10)</f>
        <v/>
      </c>
      <c r="N516" t="str">
        <f>IF(ISBLANK('12. Reentry'!$E$10),"",'12. Reentry'!$E$10)</f>
        <v/>
      </c>
    </row>
    <row r="517" spans="3:14" x14ac:dyDescent="0.25">
      <c r="C517" s="166" t="s">
        <v>1122</v>
      </c>
      <c r="D517" s="144">
        <f>IF(ISBLANK('12. Reentry'!$D$4),"",'12. Reentry'!$D$4)</f>
        <v>44743</v>
      </c>
      <c r="E517" s="144">
        <f>IF(ISBLANK('12. Reentry'!$D$5),"",'12. Reentry'!$D$5)</f>
        <v>45107</v>
      </c>
      <c r="F517" t="s">
        <v>722</v>
      </c>
      <c r="G517" t="s">
        <v>1138</v>
      </c>
      <c r="H517" t="str">
        <f>'12. Reentry'!$B$11</f>
        <v># of written transition case plans developed prior to release</v>
      </c>
      <c r="I517" t="s">
        <v>16</v>
      </c>
      <c r="J517" t="str">
        <f>IF(ISBLANK('12. Reentry'!$C$11),"",'12. Reentry'!$C$11)</f>
        <v/>
      </c>
      <c r="L517" s="212"/>
      <c r="M517" t="str">
        <f>IF(ISBLANK('12. Reentry'!$D$11),"",'12. Reentry'!$D$11)</f>
        <v/>
      </c>
      <c r="N517" t="str">
        <f>IF(ISBLANK('12. Reentry'!$E$11),"",'12. Reentry'!$E$11)</f>
        <v/>
      </c>
    </row>
    <row r="518" spans="3:14" x14ac:dyDescent="0.25">
      <c r="C518" s="166" t="s">
        <v>1122</v>
      </c>
      <c r="D518" s="144">
        <f>IF(ISBLANK('12. Reentry'!$D$4),"",'12. Reentry'!$D$4)</f>
        <v>44743</v>
      </c>
      <c r="E518" s="144">
        <f>IF(ISBLANK('12. Reentry'!$D$5),"",'12. Reentry'!$D$5)</f>
        <v>45107</v>
      </c>
      <c r="F518" t="s">
        <v>722</v>
      </c>
      <c r="G518" t="s">
        <v>1139</v>
      </c>
      <c r="H518" t="str">
        <f>'12. Reentry'!$B$12</f>
        <v># of written transition case plans updated during participation</v>
      </c>
      <c r="I518" t="s">
        <v>16</v>
      </c>
      <c r="J518" t="str">
        <f>IF(ISBLANK('12. Reentry'!$C$12),"",'12. Reentry'!$C$12)</f>
        <v/>
      </c>
      <c r="L518" s="212"/>
      <c r="M518" t="str">
        <f>IF(ISBLANK('12. Reentry'!$D$12),"",'12. Reentry'!$D$12)</f>
        <v/>
      </c>
      <c r="N518" t="str">
        <f>IF(ISBLANK('12. Reentry'!$E$12),"",'12. Reentry'!$E$12)</f>
        <v/>
      </c>
    </row>
    <row r="519" spans="3:14" x14ac:dyDescent="0.25">
      <c r="C519" s="166" t="s">
        <v>1122</v>
      </c>
      <c r="D519" s="144">
        <f>IF(ISBLANK('12. Reentry'!$D$4),"",'12. Reentry'!$D$4)</f>
        <v>44743</v>
      </c>
      <c r="E519" s="144">
        <f>IF(ISBLANK('12. Reentry'!$D$5),"",'12. Reentry'!$D$5)</f>
        <v>45107</v>
      </c>
      <c r="F519" t="s">
        <v>722</v>
      </c>
      <c r="G519" t="s">
        <v>1140</v>
      </c>
      <c r="H519" t="str">
        <f>'12. Reentry'!$B$13</f>
        <v># of case management meetings attended by participants</v>
      </c>
      <c r="I519" t="s">
        <v>16</v>
      </c>
      <c r="J519" t="str">
        <f>IF(ISBLANK('12. Reentry'!$C$13),"",'12. Reentry'!$C$13)</f>
        <v/>
      </c>
      <c r="L519" s="212"/>
      <c r="M519" t="str">
        <f>IF(ISBLANK('12. Reentry'!$D$13),"",'12. Reentry'!$D$13)</f>
        <v/>
      </c>
      <c r="N519" t="str">
        <f>IF(ISBLANK('12. Reentry'!$E$13),"",'12. Reentry'!$E$13)</f>
        <v/>
      </c>
    </row>
    <row r="520" spans="3:14" x14ac:dyDescent="0.25">
      <c r="C520" s="166" t="s">
        <v>1122</v>
      </c>
      <c r="D520" s="144">
        <f>IF(ISBLANK('12. Reentry'!$D$4),"",'12. Reentry'!$D$4)</f>
        <v>44743</v>
      </c>
      <c r="E520" s="144">
        <f>IF(ISBLANK('12. Reentry'!$D$5),"",'12. Reentry'!$D$5)</f>
        <v>45107</v>
      </c>
      <c r="F520" t="s">
        <v>722</v>
      </c>
      <c r="G520" t="s">
        <v>1141</v>
      </c>
      <c r="H520" t="str">
        <f>'12. Reentry'!$B$14</f>
        <v># of OUD treatment sessions attended by participants</v>
      </c>
      <c r="I520" t="s">
        <v>16</v>
      </c>
      <c r="J520" t="str">
        <f>IF(ISBLANK('12. Reentry'!$C$14),"",'12. Reentry'!$C$14)</f>
        <v/>
      </c>
      <c r="L520" s="212"/>
      <c r="M520" t="str">
        <f>IF(ISBLANK('12. Reentry'!$D$14),"",'12. Reentry'!$D$14)</f>
        <v/>
      </c>
      <c r="N520" t="str">
        <f>IF(ISBLANK('12. Reentry'!$E$14),"",'12. Reentry'!$E$14)</f>
        <v/>
      </c>
    </row>
    <row r="521" spans="3:14" x14ac:dyDescent="0.25">
      <c r="C521" s="166" t="s">
        <v>1122</v>
      </c>
      <c r="D521" s="144">
        <f>IF(ISBLANK('12. Reentry'!$D$4),"",'12. Reentry'!$D$4)</f>
        <v>44743</v>
      </c>
      <c r="E521" s="144">
        <f>IF(ISBLANK('12. Reentry'!$D$5),"",'12. Reentry'!$D$5)</f>
        <v>45107</v>
      </c>
      <c r="F521" t="s">
        <v>722</v>
      </c>
      <c r="G521" t="s">
        <v>1142</v>
      </c>
      <c r="H521" t="str">
        <f>'12. Reentry'!$B$15</f>
        <v># of reentry navigators/peer support specialists on staff</v>
      </c>
      <c r="I521" t="s">
        <v>16</v>
      </c>
      <c r="J521" t="str">
        <f>IF(ISBLANK('12. Reentry'!$C$15),"",'12. Reentry'!$C$15)</f>
        <v/>
      </c>
      <c r="L521" s="212"/>
      <c r="M521" t="str">
        <f>IF(ISBLANK('12. Reentry'!$D$15),"",'12. Reentry'!$D$15)</f>
        <v/>
      </c>
      <c r="N521" t="str">
        <f>IF(ISBLANK('12. Reentry'!$E$15),"",'12. Reentry'!$E$15)</f>
        <v/>
      </c>
    </row>
    <row r="522" spans="3:14" x14ac:dyDescent="0.25">
      <c r="C522" s="166" t="s">
        <v>1122</v>
      </c>
      <c r="D522" s="144">
        <f>IF(ISBLANK('12. Reentry'!$D$4),"",'12. Reentry'!$D$4)</f>
        <v>44743</v>
      </c>
      <c r="E522" s="144">
        <f>IF(ISBLANK('12. Reentry'!$D$5),"",'12. Reentry'!$D$5)</f>
        <v>45107</v>
      </c>
      <c r="F522" t="s">
        <v>722</v>
      </c>
      <c r="G522" t="s">
        <v>1143</v>
      </c>
      <c r="H522" t="str">
        <f>'12. Reentry'!$B$16</f>
        <v># of participants provided with harm reduction education</v>
      </c>
      <c r="I522" t="s">
        <v>16</v>
      </c>
      <c r="J522" t="str">
        <f>IF(ISBLANK('12. Reentry'!$C$16),"",'12. Reentry'!$C$16)</f>
        <v/>
      </c>
      <c r="L522" s="212"/>
      <c r="M522" t="str">
        <f>IF(ISBLANK('12. Reentry'!$D$16),"",'12. Reentry'!$D$16)</f>
        <v/>
      </c>
      <c r="N522" t="str">
        <f>IF(ISBLANK('12. Reentry'!$E$16),"",'12. Reentry'!$E$16)</f>
        <v/>
      </c>
    </row>
    <row r="523" spans="3:14" x14ac:dyDescent="0.25">
      <c r="C523" s="166" t="s">
        <v>1122</v>
      </c>
      <c r="D523" s="144">
        <f>IF(ISBLANK('12. Reentry'!$D$4),"",'12. Reentry'!$D$4)</f>
        <v>44743</v>
      </c>
      <c r="E523" s="144">
        <f>IF(ISBLANK('12. Reentry'!$D$5),"",'12. Reentry'!$D$5)</f>
        <v>45107</v>
      </c>
      <c r="F523" t="s">
        <v>722</v>
      </c>
      <c r="G523" t="s">
        <v>1144</v>
      </c>
      <c r="H523" t="str">
        <f>'12. Reentry'!$B$17</f>
        <v># of participants who use opioids and/or have OUD, referred to addiction treatment</v>
      </c>
      <c r="I523" t="s">
        <v>16</v>
      </c>
      <c r="J523" t="str">
        <f>IF(ISBLANK('12. Reentry'!$C$17),"",'12. Reentry'!$C$17)</f>
        <v/>
      </c>
      <c r="L523" s="212"/>
      <c r="M523" t="str">
        <f>IF(ISBLANK('12. Reentry'!$D$17),"",'12. Reentry'!$D$17)</f>
        <v/>
      </c>
      <c r="N523" t="str">
        <f>IF(ISBLANK('12. Reentry'!$E$17),"",'12. Reentry'!$E$17)</f>
        <v/>
      </c>
    </row>
    <row r="524" spans="3:14" x14ac:dyDescent="0.25">
      <c r="C524" s="166" t="s">
        <v>1122</v>
      </c>
      <c r="D524" s="144">
        <f>IF(ISBLANK('12. Reentry'!$D$4),"",'12. Reentry'!$D$4)</f>
        <v>44743</v>
      </c>
      <c r="E524" s="144">
        <f>IF(ISBLANK('12. Reentry'!$D$5),"",'12. Reentry'!$D$5)</f>
        <v>45107</v>
      </c>
      <c r="F524" t="s">
        <v>722</v>
      </c>
      <c r="G524" t="s">
        <v>1145</v>
      </c>
      <c r="H524" t="str">
        <f>'12. Reentry'!$B$18</f>
        <v># of participants who use opioids and/or have OUD, referred to recovery supports (e.g., employment services, housing services, etc.)</v>
      </c>
      <c r="I524" t="s">
        <v>16</v>
      </c>
      <c r="J524" t="str">
        <f>IF(ISBLANK('12. Reentry'!$C$18),"",'12. Reentry'!$C$18)</f>
        <v/>
      </c>
      <c r="L524" s="212"/>
      <c r="M524" t="str">
        <f>IF(ISBLANK('12. Reentry'!$D$18),"",'12. Reentry'!$D$18)</f>
        <v/>
      </c>
      <c r="N524" t="str">
        <f>IF(ISBLANK('12. Reentry'!$E$18),"",'12. Reentry'!$E$18)</f>
        <v/>
      </c>
    </row>
    <row r="525" spans="3:14" x14ac:dyDescent="0.25">
      <c r="C525" s="166" t="s">
        <v>1122</v>
      </c>
      <c r="D525" s="144">
        <f>IF(ISBLANK('12. Reentry'!$D$4),"",'12. Reentry'!$D$4)</f>
        <v>44743</v>
      </c>
      <c r="E525" s="144">
        <f>IF(ISBLANK('12. Reentry'!$D$5),"",'12. Reentry'!$D$5)</f>
        <v>45107</v>
      </c>
      <c r="F525" t="s">
        <v>722</v>
      </c>
      <c r="G525" t="s">
        <v>1147</v>
      </c>
      <c r="H525" t="str">
        <f>'12. Reentry'!$B$19</f>
        <v># of participants who use opioids and/or have OUD, referred to harm reduction services (e.g., syringe and supply access, overdose prevention education, disease prevention, etc.)</v>
      </c>
      <c r="I525" t="s">
        <v>16</v>
      </c>
      <c r="J525" t="str">
        <f>IF(ISBLANK('12. Reentry'!$C$19),"",'12. Reentry'!$C$19)</f>
        <v/>
      </c>
      <c r="L525" s="212"/>
      <c r="M525" t="str">
        <f>IF(ISBLANK('12. Reentry'!$D$19),"",'12. Reentry'!$D$19)</f>
        <v/>
      </c>
      <c r="N525" t="str">
        <f>IF(ISBLANK('12. Reentry'!$E$19),"",'12. Reentry'!$E$19)</f>
        <v/>
      </c>
    </row>
    <row r="526" spans="3:14" x14ac:dyDescent="0.25">
      <c r="C526" s="166" t="s">
        <v>1122</v>
      </c>
      <c r="D526" s="144">
        <f>IF(ISBLANK('12. Reentry'!$D$4),"",'12. Reentry'!$D$4)</f>
        <v>44743</v>
      </c>
      <c r="E526" s="144">
        <f>IF(ISBLANK('12. Reentry'!$D$5),"",'12. Reentry'!$D$5)</f>
        <v>45107</v>
      </c>
      <c r="F526" t="s">
        <v>722</v>
      </c>
      <c r="G526" t="s">
        <v>1148</v>
      </c>
      <c r="H526" t="str">
        <f>'12. Reentry'!$B$20</f>
        <v># of participants who use opioids and/or have OUD, referred to primary healthcare</v>
      </c>
      <c r="I526" t="s">
        <v>16</v>
      </c>
      <c r="J526" t="str">
        <f>IF(ISBLANK('12. Reentry'!$C$20),"",'12. Reentry'!$C$20)</f>
        <v/>
      </c>
      <c r="L526" s="212"/>
      <c r="M526" t="str">
        <f>IF(ISBLANK('12. Reentry'!$D$20),"",'12. Reentry'!$D$20)</f>
        <v/>
      </c>
      <c r="N526" t="str">
        <f>IF(ISBLANK('12. Reentry'!$E$20),"",'12. Reentry'!$E$20)</f>
        <v/>
      </c>
    </row>
    <row r="527" spans="3:14" x14ac:dyDescent="0.25">
      <c r="C527" s="166" t="s">
        <v>1122</v>
      </c>
      <c r="D527" s="144">
        <f>IF(ISBLANK('12. Reentry'!$D$4),"",'12. Reentry'!$D$4)</f>
        <v>44743</v>
      </c>
      <c r="E527" s="144">
        <f>IF(ISBLANK('12. Reentry'!$D$5),"",'12. Reentry'!$D$5)</f>
        <v>45107</v>
      </c>
      <c r="F527" t="s">
        <v>722</v>
      </c>
      <c r="G527" t="s">
        <v>1149</v>
      </c>
      <c r="H527" t="str">
        <f>'12. Reentry'!$B$21</f>
        <v># of participants who use opioids and/or have OUD, referred to other services</v>
      </c>
      <c r="I527" t="s">
        <v>16</v>
      </c>
      <c r="J527" t="str">
        <f>IF(ISBLANK('12. Reentry'!$C$21),"",'12. Reentry'!$C$21)</f>
        <v/>
      </c>
      <c r="L527" s="212"/>
      <c r="M527" t="str">
        <f>IF(ISBLANK('12. Reentry'!$D$21),"",'12. Reentry'!$D$21)</f>
        <v/>
      </c>
      <c r="N527" t="str">
        <f>IF(ISBLANK('12. Reentry'!$E$21),"",'12. Reentry'!$E$21)</f>
        <v/>
      </c>
    </row>
    <row r="528" spans="3:14" x14ac:dyDescent="0.25">
      <c r="C528" s="166" t="s">
        <v>1122</v>
      </c>
      <c r="D528" s="144">
        <f>IF(ISBLANK('12. Reentry'!$D$4),"",'12. Reentry'!$D$4)</f>
        <v>44743</v>
      </c>
      <c r="E528" s="144">
        <f>IF(ISBLANK('12. Reentry'!$D$5),"",'12. Reentry'!$D$5)</f>
        <v>45107</v>
      </c>
      <c r="F528" t="s">
        <v>722</v>
      </c>
      <c r="G528" t="s">
        <v>1150</v>
      </c>
      <c r="H528" t="str">
        <f>'12. Reentry'!$B$22</f>
        <v># of participants who use opioids and/or have OUD, provided addiction treatment</v>
      </c>
      <c r="I528" t="s">
        <v>16</v>
      </c>
      <c r="J528" t="str">
        <f>IF(ISBLANK('12. Reentry'!$C$22),"",'12. Reentry'!$C$22)</f>
        <v/>
      </c>
      <c r="L528" s="212"/>
      <c r="M528" t="str">
        <f>IF(ISBLANK('12. Reentry'!$D$22),"",'12. Reentry'!$D$22)</f>
        <v/>
      </c>
      <c r="N528" t="str">
        <f>IF(ISBLANK('12. Reentry'!$E$22),"",'12. Reentry'!$E$22)</f>
        <v/>
      </c>
    </row>
    <row r="529" spans="3:14" x14ac:dyDescent="0.25">
      <c r="C529" s="166" t="s">
        <v>1122</v>
      </c>
      <c r="D529" s="144">
        <f>IF(ISBLANK('12. Reentry'!$D$4),"",'12. Reentry'!$D$4)</f>
        <v>44743</v>
      </c>
      <c r="E529" s="144">
        <f>IF(ISBLANK('12. Reentry'!$D$5),"",'12. Reentry'!$D$5)</f>
        <v>45107</v>
      </c>
      <c r="F529" t="s">
        <v>722</v>
      </c>
      <c r="G529" t="s">
        <v>1151</v>
      </c>
      <c r="H529" t="str">
        <f>'12. Reentry'!$B$23</f>
        <v># of participants who use opioids and/or have OUD, provided with recovery support services (e.g., employment services, housing services, etc.)</v>
      </c>
      <c r="I529" t="s">
        <v>16</v>
      </c>
      <c r="J529" t="str">
        <f>IF(ISBLANK('12. Reentry'!$C$23),"",'12. Reentry'!$C$23)</f>
        <v/>
      </c>
      <c r="L529" s="212"/>
      <c r="M529" t="str">
        <f>IF(ISBLANK('12. Reentry'!$D$23),"",'12. Reentry'!$D$23)</f>
        <v/>
      </c>
      <c r="N529" t="str">
        <f>IF(ISBLANK('12. Reentry'!$E$23),"",'12. Reentry'!$E$23)</f>
        <v/>
      </c>
    </row>
    <row r="530" spans="3:14" x14ac:dyDescent="0.25">
      <c r="C530" s="166" t="s">
        <v>1122</v>
      </c>
      <c r="D530" s="144">
        <f>IF(ISBLANK('12. Reentry'!$D$4),"",'12. Reentry'!$D$4)</f>
        <v>44743</v>
      </c>
      <c r="E530" s="144">
        <f>IF(ISBLANK('12. Reentry'!$D$5),"",'12. Reentry'!$D$5)</f>
        <v>45107</v>
      </c>
      <c r="F530" t="s">
        <v>722</v>
      </c>
      <c r="G530" t="s">
        <v>1152</v>
      </c>
      <c r="H530" t="str">
        <f>'12. Reentry'!$B$24</f>
        <v># of participants who use opioids and/or have OUD, provided with harm reduction services</v>
      </c>
      <c r="I530" t="s">
        <v>16</v>
      </c>
      <c r="J530" t="str">
        <f>IF(ISBLANK('12. Reentry'!$C$24),"",'12. Reentry'!$C$24)</f>
        <v/>
      </c>
      <c r="L530" s="212"/>
      <c r="M530" t="str">
        <f>IF(ISBLANK('12. Reentry'!$D$24),"",'12. Reentry'!$D$24)</f>
        <v/>
      </c>
      <c r="N530" t="str">
        <f>IF(ISBLANK('12. Reentry'!$E$24),"",'12. Reentry'!$E$24)</f>
        <v/>
      </c>
    </row>
    <row r="531" spans="3:14" x14ac:dyDescent="0.25">
      <c r="C531" s="166" t="s">
        <v>1122</v>
      </c>
      <c r="D531" s="144">
        <f>IF(ISBLANK('12. Reentry'!$D$4),"",'12. Reentry'!$D$4)</f>
        <v>44743</v>
      </c>
      <c r="E531" s="144">
        <f>IF(ISBLANK('12. Reentry'!$D$5),"",'12. Reentry'!$D$5)</f>
        <v>45107</v>
      </c>
      <c r="F531" t="s">
        <v>722</v>
      </c>
      <c r="G531" t="s">
        <v>1153</v>
      </c>
      <c r="H531" t="str">
        <f>'12. Reentry'!$B$25</f>
        <v># of participants who use opioids and/or have OUD, provided with primary healthcare services</v>
      </c>
      <c r="I531" t="s">
        <v>16</v>
      </c>
      <c r="J531" t="str">
        <f>IF(ISBLANK('12. Reentry'!$C$25),"",'12. Reentry'!$C$25)</f>
        <v/>
      </c>
      <c r="L531" s="212"/>
      <c r="M531" t="str">
        <f>IF(ISBLANK('12. Reentry'!$D$25),"",'12. Reentry'!$D$25)</f>
        <v/>
      </c>
      <c r="N531" t="str">
        <f>IF(ISBLANK('12. Reentry'!$E$25),"",'12. Reentry'!$E$25)</f>
        <v/>
      </c>
    </row>
    <row r="532" spans="3:14" x14ac:dyDescent="0.25">
      <c r="C532" s="166" t="s">
        <v>1122</v>
      </c>
      <c r="D532" s="144">
        <f>IF(ISBLANK('12. Reentry'!$D$4),"",'12. Reentry'!$D$4)</f>
        <v>44743</v>
      </c>
      <c r="E532" s="144">
        <f>IF(ISBLANK('12. Reentry'!$D$5),"",'12. Reentry'!$D$5)</f>
        <v>45107</v>
      </c>
      <c r="F532" t="s">
        <v>722</v>
      </c>
      <c r="G532" t="s">
        <v>1154</v>
      </c>
      <c r="H532" t="str">
        <f>'12. Reentry'!$B$26</f>
        <v># of participants who use opioids and/or have OUD, provided with other services</v>
      </c>
      <c r="I532" t="s">
        <v>16</v>
      </c>
      <c r="J532" t="str">
        <f>IF(ISBLANK('12. Reentry'!$C$26),"",'12. Reentry'!$C$26)</f>
        <v/>
      </c>
      <c r="L532" s="212"/>
      <c r="M532" t="str">
        <f>IF(ISBLANK('12. Reentry'!$D$26),"",'12. Reentry'!$D$26)</f>
        <v/>
      </c>
      <c r="N532" t="str">
        <f>IF(ISBLANK('12. Reentry'!$E$26),"",'12. Reentry'!$E$26)</f>
        <v/>
      </c>
    </row>
    <row r="533" spans="3:14" x14ac:dyDescent="0.25">
      <c r="C533" s="166" t="s">
        <v>1122</v>
      </c>
      <c r="D533" s="144">
        <f>IF(ISBLANK('12. Reentry'!$D$4),"",'12. Reentry'!$D$4)</f>
        <v>44743</v>
      </c>
      <c r="E533" s="144">
        <f>IF(ISBLANK('12. Reentry'!$D$5),"",'12. Reentry'!$D$5)</f>
        <v>45107</v>
      </c>
      <c r="F533" t="s">
        <v>722</v>
      </c>
      <c r="G533" t="s">
        <v>1137</v>
      </c>
      <c r="H533" t="str">
        <f>'12. Reentry'!$B$27</f>
        <v># of naloxone kits distributed</v>
      </c>
      <c r="I533" t="s">
        <v>16</v>
      </c>
      <c r="J533" t="str">
        <f>IF(ISBLANK('12. Reentry'!$C$27),"",'12. Reentry'!$C$27)</f>
        <v/>
      </c>
      <c r="L533" s="212"/>
      <c r="M533" t="str">
        <f>IF(ISBLANK('12. Reentry'!$D$27),"",'12. Reentry'!$D$27)</f>
        <v/>
      </c>
      <c r="N533" t="str">
        <f>IF(ISBLANK('12. Reentry'!$E$27),"",'12. Reentry'!$E$27)</f>
        <v/>
      </c>
    </row>
    <row r="534" spans="3:14" x14ac:dyDescent="0.25">
      <c r="C534" s="166" t="s">
        <v>1122</v>
      </c>
      <c r="D534" s="144">
        <f>IF(ISBLANK('12. Reentry'!$D$4),"",'12. Reentry'!$D$4)</f>
        <v>44743</v>
      </c>
      <c r="E534" s="144">
        <f>IF(ISBLANK('12. Reentry'!$D$5),"",'12. Reentry'!$D$5)</f>
        <v>45107</v>
      </c>
      <c r="F534" t="s">
        <v>722</v>
      </c>
      <c r="G534" t="s">
        <v>1155</v>
      </c>
      <c r="H534" t="str">
        <f>IF(ISBLANK('12. Reentry'!$B$28),"",'12. Reentry'!$B$28)</f>
        <v/>
      </c>
      <c r="I534" t="s">
        <v>16</v>
      </c>
      <c r="J534" t="str">
        <f>IF(ISBLANK('12. Reentry'!$C$28),"",'12. Reentry'!$C$28)</f>
        <v/>
      </c>
      <c r="L534" s="212"/>
      <c r="M534" t="str">
        <f>IF(ISBLANK('12. Reentry'!$D$28),"",'12. Reentry'!$D$28)</f>
        <v/>
      </c>
      <c r="N534" t="str">
        <f>IF(ISBLANK('12. Reentry'!$E$28),"",'12. Reentry'!$E$28)</f>
        <v/>
      </c>
    </row>
    <row r="535" spans="3:14" x14ac:dyDescent="0.25">
      <c r="C535" s="166" t="s">
        <v>1122</v>
      </c>
      <c r="D535" s="144">
        <f>IF(ISBLANK('12. Reentry'!$D$4),"",'12. Reentry'!$D$4)</f>
        <v>44743</v>
      </c>
      <c r="E535" s="144">
        <f>IF(ISBLANK('12. Reentry'!$D$5),"",'12. Reentry'!$D$5)</f>
        <v>45107</v>
      </c>
      <c r="F535" t="s">
        <v>722</v>
      </c>
      <c r="G535" t="s">
        <v>1156</v>
      </c>
      <c r="H535" t="str">
        <f>IF(ISBLANK('12. Reentry'!$B$29),"",'12. Reentry'!$B$29)</f>
        <v/>
      </c>
      <c r="I535" t="s">
        <v>16</v>
      </c>
      <c r="J535" t="str">
        <f>IF(ISBLANK('12. Reentry'!$C$29),"",'12. Reentry'!$C$29)</f>
        <v/>
      </c>
      <c r="L535" s="212"/>
      <c r="M535" t="str">
        <f>IF(ISBLANK('12. Reentry'!$D$29),"",'12. Reentry'!$D$29)</f>
        <v/>
      </c>
      <c r="N535" t="str">
        <f>IF(ISBLANK('12. Reentry'!$E$29),"",'12. Reentry'!$E$29)</f>
        <v/>
      </c>
    </row>
    <row r="536" spans="3:14" x14ac:dyDescent="0.25">
      <c r="C536" s="166" t="s">
        <v>1122</v>
      </c>
      <c r="D536" s="144">
        <f>IF(ISBLANK('12. Reentry'!$D$4),"",'12. Reentry'!$D$4)</f>
        <v>44743</v>
      </c>
      <c r="E536" s="144">
        <f>IF(ISBLANK('12. Reentry'!$D$5),"",'12. Reentry'!$D$5)</f>
        <v>45107</v>
      </c>
      <c r="F536" t="s">
        <v>722</v>
      </c>
      <c r="G536" t="s">
        <v>1157</v>
      </c>
      <c r="H536" t="str">
        <f>IF(ISBLANK('12. Reentry'!$B$30),"",'12. Reentry'!$B$30)</f>
        <v/>
      </c>
      <c r="I536" t="s">
        <v>16</v>
      </c>
      <c r="J536" t="str">
        <f>IF(ISBLANK('12. Reentry'!$C$30),"",'12. Reentry'!$C$30)</f>
        <v/>
      </c>
      <c r="L536" s="212"/>
      <c r="M536" t="str">
        <f>IF(ISBLANK('12. Reentry'!$D$30),"",'12. Reentry'!$D$30)</f>
        <v/>
      </c>
      <c r="N536" t="str">
        <f>IF(ISBLANK('12. Reentry'!$E$30),"",'12. Reentry'!$E$30)</f>
        <v/>
      </c>
    </row>
    <row r="537" spans="3:14" x14ac:dyDescent="0.25">
      <c r="C537" s="166" t="s">
        <v>1122</v>
      </c>
      <c r="D537" s="144">
        <f>IF(ISBLANK('12. Reentry'!$D$4),"",'12. Reentry'!$D$4)</f>
        <v>44743</v>
      </c>
      <c r="E537" s="144">
        <f>IF(ISBLANK('12. Reentry'!$D$5),"",'12. Reentry'!$D$5)</f>
        <v>45107</v>
      </c>
      <c r="F537" t="s">
        <v>722</v>
      </c>
      <c r="G537" t="s">
        <v>1136</v>
      </c>
      <c r="H537" t="str">
        <f>'12. Reentry'!$B$10</f>
        <v># of unique participants who use opioids and/or have OUD, enrolled</v>
      </c>
      <c r="I537" t="s">
        <v>959</v>
      </c>
      <c r="J537" t="str">
        <f>IF(ISBLANK('12. Reentry'!$C$31),"",'12. Reentry'!$C$31)</f>
        <v/>
      </c>
      <c r="L537" s="212"/>
      <c r="N537" t="str">
        <f>IF(ISBLANK('12. Reentry'!$D$34),"",'12. Reentry'!$D$34)</f>
        <v/>
      </c>
    </row>
    <row r="538" spans="3:14" x14ac:dyDescent="0.25">
      <c r="C538" s="166" t="s">
        <v>1122</v>
      </c>
      <c r="D538" s="144">
        <f>IF(ISBLANK('12. Reentry'!$D$4),"",'12. Reentry'!$D$4)</f>
        <v>44743</v>
      </c>
      <c r="E538" s="144">
        <f>IF(ISBLANK('12. Reentry'!$D$5),"",'12. Reentry'!$D$5)</f>
        <v>45107</v>
      </c>
      <c r="F538" t="s">
        <v>722</v>
      </c>
      <c r="G538" t="s">
        <v>1136</v>
      </c>
      <c r="H538" t="str">
        <f>'12. Reentry'!$B$10</f>
        <v># of unique participants who use opioids and/or have OUD, enrolled</v>
      </c>
      <c r="I538" s="154" t="s">
        <v>37</v>
      </c>
      <c r="J538" t="str">
        <f>IF(ISBLANK('12. Reentry'!$C$36),"",'12. Reentry'!$C$36)</f>
        <v/>
      </c>
      <c r="L538" s="212"/>
      <c r="N538" t="str">
        <f>IF(ISBLANK('12. Reentry'!$D$36),"",'12. Reentry'!$D$36)</f>
        <v/>
      </c>
    </row>
    <row r="539" spans="3:14" x14ac:dyDescent="0.25">
      <c r="C539" s="166" t="s">
        <v>1122</v>
      </c>
      <c r="D539" s="144">
        <f>IF(ISBLANK('12. Reentry'!$D$4),"",'12. Reentry'!$D$4)</f>
        <v>44743</v>
      </c>
      <c r="E539" s="144">
        <f>IF(ISBLANK('12. Reentry'!$D$5),"",'12. Reentry'!$D$5)</f>
        <v>45107</v>
      </c>
      <c r="F539" t="s">
        <v>722</v>
      </c>
      <c r="G539" t="s">
        <v>1136</v>
      </c>
      <c r="H539" t="str">
        <f>'12. Reentry'!$B$10</f>
        <v># of unique participants who use opioids and/or have OUD, enrolled</v>
      </c>
      <c r="I539" s="154" t="s">
        <v>38</v>
      </c>
      <c r="J539" t="str">
        <f>IF(ISBLANK('12. Reentry'!$C$37),"",'12. Reentry'!$C$37)</f>
        <v/>
      </c>
      <c r="L539" s="212"/>
      <c r="N539" t="str">
        <f>IF(ISBLANK('12. Reentry'!$D$37),"",'12. Reentry'!$D$37)</f>
        <v/>
      </c>
    </row>
    <row r="540" spans="3:14" x14ac:dyDescent="0.25">
      <c r="C540" s="166" t="s">
        <v>1122</v>
      </c>
      <c r="D540" s="144">
        <f>IF(ISBLANK('12. Reentry'!$D$4),"",'12. Reentry'!$D$4)</f>
        <v>44743</v>
      </c>
      <c r="E540" s="144">
        <f>IF(ISBLANK('12. Reentry'!$D$5),"",'12. Reentry'!$D$5)</f>
        <v>45107</v>
      </c>
      <c r="F540" t="s">
        <v>722</v>
      </c>
      <c r="G540" t="s">
        <v>1136</v>
      </c>
      <c r="H540" t="str">
        <f>'12. Reentry'!$B$10</f>
        <v># of unique participants who use opioids and/or have OUD, enrolled</v>
      </c>
      <c r="I540" s="154" t="s">
        <v>39</v>
      </c>
      <c r="J540" t="str">
        <f>IF(ISBLANK('12. Reentry'!$C$38),"",'12. Reentry'!$C$38)</f>
        <v/>
      </c>
      <c r="L540" s="212"/>
      <c r="N540" t="str">
        <f>IF(ISBLANK('12. Reentry'!$D$38),"",'12. Reentry'!$D$38)</f>
        <v/>
      </c>
    </row>
    <row r="541" spans="3:14" x14ac:dyDescent="0.25">
      <c r="C541" s="166" t="s">
        <v>1122</v>
      </c>
      <c r="D541" s="144">
        <f>IF(ISBLANK('12. Reentry'!$D$4),"",'12. Reentry'!$D$4)</f>
        <v>44743</v>
      </c>
      <c r="E541" s="144">
        <f>IF(ISBLANK('12. Reentry'!$D$5),"",'12. Reentry'!$D$5)</f>
        <v>45107</v>
      </c>
      <c r="F541" t="s">
        <v>722</v>
      </c>
      <c r="G541" t="s">
        <v>1136</v>
      </c>
      <c r="H541" t="str">
        <f>'12. Reentry'!$B$10</f>
        <v># of unique participants who use opioids and/or have OUD, enrolled</v>
      </c>
      <c r="I541" s="154" t="s">
        <v>40</v>
      </c>
      <c r="J541" t="str">
        <f>IF(ISBLANK('12. Reentry'!$C$39),"",'12. Reentry'!$C$39)</f>
        <v/>
      </c>
      <c r="L541" s="212"/>
      <c r="N541" t="str">
        <f>IF(ISBLANK('12. Reentry'!$D$39),"",'12. Reentry'!$D$39)</f>
        <v/>
      </c>
    </row>
    <row r="542" spans="3:14" x14ac:dyDescent="0.25">
      <c r="C542" s="166" t="s">
        <v>1122</v>
      </c>
      <c r="D542" s="144">
        <f>IF(ISBLANK('12. Reentry'!$D$4),"",'12. Reentry'!$D$4)</f>
        <v>44743</v>
      </c>
      <c r="E542" s="144">
        <f>IF(ISBLANK('12. Reentry'!$D$5),"",'12. Reentry'!$D$5)</f>
        <v>45107</v>
      </c>
      <c r="F542" t="s">
        <v>722</v>
      </c>
      <c r="G542" t="s">
        <v>1136</v>
      </c>
      <c r="H542" t="str">
        <f>'12. Reentry'!$B$10</f>
        <v># of unique participants who use opioids and/or have OUD, enrolled</v>
      </c>
      <c r="I542" s="154" t="s">
        <v>41</v>
      </c>
      <c r="J542" t="str">
        <f>IF(ISBLANK('12. Reentry'!$C$40),"",'12. Reentry'!$C$40)</f>
        <v/>
      </c>
      <c r="L542" s="212"/>
      <c r="N542" t="str">
        <f>IF(ISBLANK('12. Reentry'!$D$40),"",'12. Reentry'!$D$40)</f>
        <v/>
      </c>
    </row>
    <row r="543" spans="3:14" x14ac:dyDescent="0.25">
      <c r="C543" s="166" t="s">
        <v>1122</v>
      </c>
      <c r="D543" s="144">
        <f>IF(ISBLANK('12. Reentry'!$D$4),"",'12. Reentry'!$D$4)</f>
        <v>44743</v>
      </c>
      <c r="E543" s="144">
        <f>IF(ISBLANK('12. Reentry'!$D$5),"",'12. Reentry'!$D$5)</f>
        <v>45107</v>
      </c>
      <c r="F543" t="s">
        <v>722</v>
      </c>
      <c r="G543" t="s">
        <v>1136</v>
      </c>
      <c r="H543" t="str">
        <f>'12. Reentry'!$B$10</f>
        <v># of unique participants who use opioids and/or have OUD, enrolled</v>
      </c>
      <c r="I543" s="154" t="s">
        <v>42</v>
      </c>
      <c r="J543" t="str">
        <f>IF(ISBLANK('12. Reentry'!$C$41),"",'12. Reentry'!$C$41)</f>
        <v/>
      </c>
      <c r="L543" s="212"/>
      <c r="N543" t="str">
        <f>IF(ISBLANK('12. Reentry'!$D$41),"",'12. Reentry'!$D$41)</f>
        <v/>
      </c>
    </row>
    <row r="544" spans="3:14" x14ac:dyDescent="0.25">
      <c r="C544" s="166" t="s">
        <v>1122</v>
      </c>
      <c r="D544" s="144">
        <f>IF(ISBLANK('12. Reentry'!$D$4),"",'12. Reentry'!$D$4)</f>
        <v>44743</v>
      </c>
      <c r="E544" s="144">
        <f>IF(ISBLANK('12. Reentry'!$D$5),"",'12. Reentry'!$D$5)</f>
        <v>45107</v>
      </c>
      <c r="F544" t="s">
        <v>723</v>
      </c>
      <c r="G544" t="s">
        <v>1136</v>
      </c>
      <c r="H544" t="str">
        <f>'12. Reentry'!$B$10</f>
        <v># of unique participants who use opioids and/or have OUD, enrolled</v>
      </c>
      <c r="I544" s="154" t="s">
        <v>43</v>
      </c>
      <c r="J544" t="str">
        <f>IF(ISBLANK('12. Reentry'!$C$42),"",'12. Reentry'!$C$42)</f>
        <v/>
      </c>
      <c r="L544" s="212"/>
      <c r="N544" t="str">
        <f>IF(ISBLANK('12. Reentry'!$D$42),"",'12. Reentry'!$D$42)</f>
        <v/>
      </c>
    </row>
    <row r="545" spans="1:14" x14ac:dyDescent="0.25">
      <c r="C545" s="166" t="s">
        <v>1122</v>
      </c>
      <c r="D545" s="144">
        <f>IF(ISBLANK('12. Reentry'!$D$4),"",'12. Reentry'!$D$4)</f>
        <v>44743</v>
      </c>
      <c r="E545" s="144">
        <f>IF(ISBLANK('12. Reentry'!$D$5),"",'12. Reentry'!$D$5)</f>
        <v>45107</v>
      </c>
      <c r="F545" t="s">
        <v>723</v>
      </c>
      <c r="G545" t="s">
        <v>1136</v>
      </c>
      <c r="H545" t="str">
        <f>'12. Reentry'!$B$10</f>
        <v># of unique participants who use opioids and/or have OUD, enrolled</v>
      </c>
      <c r="I545" s="154" t="s">
        <v>44</v>
      </c>
      <c r="J545" t="str">
        <f>IF(ISBLANK('12. Reentry'!$C$43),"",'12. Reentry'!$C$43)</f>
        <v/>
      </c>
      <c r="L545" s="212"/>
      <c r="N545" s="179" t="str">
        <f>IF(ISBLANK('12. Reentry'!$D$43),"",'12. Reentry'!$D$43)</f>
        <v/>
      </c>
    </row>
    <row r="546" spans="1:14" x14ac:dyDescent="0.25">
      <c r="C546" s="166" t="s">
        <v>1122</v>
      </c>
      <c r="D546" s="144">
        <f>IF(ISBLANK('12. Reentry'!$D$4),"",'12. Reentry'!$D$4)</f>
        <v>44743</v>
      </c>
      <c r="E546" s="144">
        <f>IF(ISBLANK('12. Reentry'!$D$5),"",'12. Reentry'!$D$5)</f>
        <v>45107</v>
      </c>
      <c r="F546" t="s">
        <v>723</v>
      </c>
      <c r="G546" t="s">
        <v>1158</v>
      </c>
      <c r="H546" t="str">
        <f>'12. Reentry'!$D$51</f>
        <v>% of participants, who use opioids and/or have OUD, who are satisfied w/ services</v>
      </c>
      <c r="I546" t="s">
        <v>16</v>
      </c>
      <c r="J546" t="str">
        <f>IF(ISBLANK('12. Reentry'!$C$51),"",'12. Reentry'!$C$51)</f>
        <v/>
      </c>
      <c r="K546" t="str">
        <f>IF(ISBLANK('12. Reentry'!$C$52),"",'12. Reentry'!$C$52)</f>
        <v/>
      </c>
      <c r="L546" s="212" t="str">
        <f>IF('12. Reentry'!$E$51="Incomplete","",'12. Reentry'!$E$51)</f>
        <v/>
      </c>
      <c r="N546" t="str">
        <f>IF(ISBLANK('12. Reentry'!$F$51),"",'12. Reentry'!$F$51)</f>
        <v/>
      </c>
    </row>
    <row r="547" spans="1:14" x14ac:dyDescent="0.25">
      <c r="C547" s="166" t="s">
        <v>1122</v>
      </c>
      <c r="D547" s="144">
        <f>IF(ISBLANK('12. Reentry'!$D$4),"",'12. Reentry'!$D$4)</f>
        <v>44743</v>
      </c>
      <c r="E547" s="144">
        <f>IF(ISBLANK('12. Reentry'!$D$5),"",'12. Reentry'!$D$5)</f>
        <v>45107</v>
      </c>
      <c r="F547" t="s">
        <v>723</v>
      </c>
      <c r="G547" t="s">
        <v>1160</v>
      </c>
      <c r="H547" t="str">
        <f>'12. Reentry'!$D$53</f>
        <v xml:space="preserve">% of participants with updated transition case plan </v>
      </c>
      <c r="I547" t="s">
        <v>16</v>
      </c>
      <c r="J547" t="str">
        <f>IF(ISBLANK('12. Reentry'!$C$53),"",'12. Reentry'!$C$53)</f>
        <v/>
      </c>
      <c r="K547" t="str">
        <f>IF(ISBLANK('12. Reentry'!$C$54),"",'12. Reentry'!$C$54)</f>
        <v/>
      </c>
      <c r="L547" s="212" t="str">
        <f>IF('12. Reentry'!$E$53="Incomplete","",'12. Reentry'!$E$53)</f>
        <v/>
      </c>
      <c r="N547" t="str">
        <f>IF(ISBLANK('12. Reentry'!$F$53),"",'12. Reentry'!$F$53)</f>
        <v/>
      </c>
    </row>
    <row r="548" spans="1:14" x14ac:dyDescent="0.25">
      <c r="C548" s="166" t="s">
        <v>1122</v>
      </c>
      <c r="D548" s="144">
        <f>IF(ISBLANK('12. Reentry'!$D$4),"",'12. Reentry'!$D$4)</f>
        <v>44743</v>
      </c>
      <c r="E548" s="144">
        <f>IF(ISBLANK('12. Reentry'!$D$5),"",'12. Reentry'!$D$5)</f>
        <v>45107</v>
      </c>
      <c r="F548" t="s">
        <v>723</v>
      </c>
      <c r="G548" t="s">
        <v>1159</v>
      </c>
      <c r="H548" t="str">
        <f>'12. Reentry'!$D$55</f>
        <v>% of case management meetings attended by participants</v>
      </c>
      <c r="I548" t="s">
        <v>16</v>
      </c>
      <c r="J548" t="str">
        <f>IF(ISBLANK('12. Reentry'!$C$55),"",'12. Reentry'!$C$55)</f>
        <v/>
      </c>
      <c r="K548" t="str">
        <f>IF(ISBLANK('12. Reentry'!$C$56),"",'12. Reentry'!$C$56)</f>
        <v/>
      </c>
      <c r="L548" s="212" t="str">
        <f>IF('12. Reentry'!$E$55="Incomplete","",'12. Reentry'!$E$55)</f>
        <v/>
      </c>
      <c r="N548" t="str">
        <f>IF(ISBLANK('12. Reentry'!$F$55),"",'12. Reentry'!$F$55)</f>
        <v/>
      </c>
    </row>
    <row r="549" spans="1:14" x14ac:dyDescent="0.25">
      <c r="C549" s="166" t="s">
        <v>1122</v>
      </c>
      <c r="D549" s="144">
        <f>IF(ISBLANK('12. Reentry'!$D$4),"",'12. Reentry'!$D$4)</f>
        <v>44743</v>
      </c>
      <c r="E549" s="144">
        <f>IF(ISBLANK('12. Reentry'!$D$5),"",'12. Reentry'!$D$5)</f>
        <v>45107</v>
      </c>
      <c r="F549" t="s">
        <v>723</v>
      </c>
      <c r="G549" t="s">
        <v>1161</v>
      </c>
      <c r="H549" t="str">
        <f>'12. Reentry'!$D$57</f>
        <v>% of OUD treatment sessions attended by participants</v>
      </c>
      <c r="I549" t="s">
        <v>16</v>
      </c>
      <c r="J549" t="str">
        <f>IF(ISBLANK('12. Reentry'!$C$57),"",'12. Reentry'!$C$57)</f>
        <v/>
      </c>
      <c r="K549" t="str">
        <f>IF(ISBLANK('12. Reentry'!$C$58),"",'12. Reentry'!$C$58)</f>
        <v/>
      </c>
      <c r="L549" s="212" t="str">
        <f>IF('12. Reentry'!$E$57="Incomplete","",'12. Reentry'!$E$57)</f>
        <v/>
      </c>
      <c r="N549" t="str">
        <f>IF(ISBLANK('12. Reentry'!$F$57),"",'12. Reentry'!$F$57)</f>
        <v/>
      </c>
    </row>
    <row r="550" spans="1:14" x14ac:dyDescent="0.25">
      <c r="C550" s="166" t="s">
        <v>1122</v>
      </c>
      <c r="D550" s="144">
        <f>IF(ISBLANK('12. Reentry'!$D$4),"",'12. Reentry'!$D$4)</f>
        <v>44743</v>
      </c>
      <c r="E550" s="144">
        <f>IF(ISBLANK('12. Reentry'!$D$5),"",'12. Reentry'!$D$5)</f>
        <v>45107</v>
      </c>
      <c r="F550" t="s">
        <v>723</v>
      </c>
      <c r="G550" t="s">
        <v>1162</v>
      </c>
      <c r="H550" t="str">
        <f>'12. Reentry'!$D$59</f>
        <v>% of participants who received naloxone kit</v>
      </c>
      <c r="I550" t="s">
        <v>16</v>
      </c>
      <c r="J550" t="str">
        <f>IF(ISBLANK('12. Reentry'!$C$59),"",'12. Reentry'!$C$59)</f>
        <v/>
      </c>
      <c r="K550" t="str">
        <f>IF(ISBLANK('12. Reentry'!$C$60),"",'12. Reentry'!$C$60)</f>
        <v/>
      </c>
      <c r="L550" s="212" t="str">
        <f>IF('12. Reentry'!$E$59="Incomplete","",'12. Reentry'!$E$59)</f>
        <v/>
      </c>
      <c r="N550" t="str">
        <f>IF(ISBLANK('12. Reentry'!$F$59),"",'12. Reentry'!$F$59)</f>
        <v/>
      </c>
    </row>
    <row r="551" spans="1:14" x14ac:dyDescent="0.25">
      <c r="C551" s="166" t="s">
        <v>1122</v>
      </c>
      <c r="D551" s="144">
        <f>IF(ISBLANK('12. Reentry'!$D$4),"",'12. Reentry'!$D$4)</f>
        <v>44743</v>
      </c>
      <c r="E551" s="144">
        <f>IF(ISBLANK('12. Reentry'!$D$5),"",'12. Reentry'!$D$5)</f>
        <v>45107</v>
      </c>
      <c r="F551" t="s">
        <v>723</v>
      </c>
      <c r="G551" t="s">
        <v>1163</v>
      </c>
      <c r="H551">
        <f>'12. Reentry'!$D$61</f>
        <v>0</v>
      </c>
      <c r="I551" t="s">
        <v>16</v>
      </c>
      <c r="J551" t="str">
        <f>IF(ISBLANK('12. Reentry'!$C$61),"",'12. Reentry'!$C$61)</f>
        <v/>
      </c>
      <c r="K551" t="str">
        <f>IF(ISBLANK('12. Reentry'!$C$62),"",'12. Reentry'!$C$62)</f>
        <v/>
      </c>
      <c r="L551" s="212" t="str">
        <f>IF('12. Reentry'!$E$61="Incomplete","",'12. Reentry'!$E$61)</f>
        <v/>
      </c>
      <c r="N551" t="str">
        <f>IF(ISBLANK('12. Reentry'!$F$61),"",'12. Reentry'!$F$61)</f>
        <v/>
      </c>
    </row>
    <row r="552" spans="1:14" x14ac:dyDescent="0.25">
      <c r="C552" s="166" t="s">
        <v>1122</v>
      </c>
      <c r="D552" s="144">
        <f>IF(ISBLANK('12. Reentry'!$D$4),"",'12. Reentry'!$D$4)</f>
        <v>44743</v>
      </c>
      <c r="E552" s="144">
        <f>IF(ISBLANK('12. Reentry'!$D$5),"",'12. Reentry'!$D$5)</f>
        <v>45107</v>
      </c>
      <c r="F552" t="s">
        <v>723</v>
      </c>
      <c r="G552" t="s">
        <v>1164</v>
      </c>
      <c r="H552">
        <f>'12. Reentry'!$D$63</f>
        <v>0</v>
      </c>
      <c r="I552" t="s">
        <v>16</v>
      </c>
      <c r="J552" t="str">
        <f>IF(ISBLANK('12. Reentry'!$C$63),"",'12. Reentry'!$C$63)</f>
        <v/>
      </c>
      <c r="K552" t="str">
        <f>IF(ISBLANK('12. Reentry'!$C$64),"",'12. Reentry'!$C$64)</f>
        <v/>
      </c>
      <c r="L552" s="212" t="str">
        <f>IF('12. Reentry'!$E$63="Incomplete","",'12. Reentry'!$E$63)</f>
        <v/>
      </c>
      <c r="N552" t="str">
        <f>IF(ISBLANK('12. Reentry'!$F$63),"",'12. Reentry'!$F$63)</f>
        <v/>
      </c>
    </row>
    <row r="553" spans="1:14" x14ac:dyDescent="0.25">
      <c r="C553" s="166" t="s">
        <v>1122</v>
      </c>
      <c r="D553" s="144">
        <f>IF(ISBLANK('12. Reentry'!$D$4),"",'12. Reentry'!$D$4)</f>
        <v>44743</v>
      </c>
      <c r="E553" s="144">
        <f>IF(ISBLANK('12. Reentry'!$D$5),"",'12. Reentry'!$D$5)</f>
        <v>45107</v>
      </c>
      <c r="F553" t="s">
        <v>723</v>
      </c>
      <c r="G553" t="s">
        <v>1165</v>
      </c>
      <c r="H553">
        <f>'12. Reentry'!$D$65</f>
        <v>0</v>
      </c>
      <c r="I553" t="s">
        <v>16</v>
      </c>
      <c r="J553" t="str">
        <f>IF(ISBLANK('12. Reentry'!$C$65),"",'12. Reentry'!$C$65)</f>
        <v/>
      </c>
      <c r="K553" t="str">
        <f>IF(ISBLANK('12. Reentry'!$C$66),"",'12. Reentry'!$C$66)</f>
        <v/>
      </c>
      <c r="L553" s="212" t="str">
        <f>IF('12. Reentry'!$E$65="Incomplete","",'12. Reentry'!$E$65)</f>
        <v/>
      </c>
      <c r="N553" t="str">
        <f>IF(ISBLANK('12. Reentry'!$F$65),"",'12. Reentry'!$F$65)</f>
        <v/>
      </c>
    </row>
    <row r="554" spans="1:14" s="139" customFormat="1" x14ac:dyDescent="0.25">
      <c r="A554"/>
      <c r="B554"/>
      <c r="C554" s="166" t="s">
        <v>1122</v>
      </c>
      <c r="D554" s="144">
        <f>IF(ISBLANK('12. Reentry'!$D$4),"",'12. Reentry'!$D$4)</f>
        <v>44743</v>
      </c>
      <c r="E554" s="144">
        <f>IF(ISBLANK('12. Reentry'!$D$5),"",'12. Reentry'!$D$5)</f>
        <v>45107</v>
      </c>
      <c r="F554" t="s">
        <v>724</v>
      </c>
      <c r="G554" t="s">
        <v>1166</v>
      </c>
      <c r="H554" t="str">
        <f>'12. Reentry'!$D$71</f>
        <v xml:space="preserve">% of participants who experience an arrest (i.e., arrest for misdemeanor and/or low-level felony) within ___ months of completing program </v>
      </c>
      <c r="I554" t="s">
        <v>16</v>
      </c>
      <c r="J554" t="str">
        <f>IF(ISBLANK('12. Reentry'!$C$71),"",'12. Reentry'!$C$71)</f>
        <v/>
      </c>
      <c r="K554" t="str">
        <f>IF(ISBLANK('12. Reentry'!$C$71),"",'12. Reentry'!$C$71)</f>
        <v/>
      </c>
      <c r="L554" s="212" t="str">
        <f>IF('12. Reentry'!$E$71="Incomplete","",'12. Reentry'!$E$71)</f>
        <v/>
      </c>
      <c r="M554"/>
      <c r="N554" t="str">
        <f>IF(ISBLANK('12. Reentry'!$F$71),"",'12. Reentry'!$F$71)</f>
        <v/>
      </c>
    </row>
    <row r="555" spans="1:14" x14ac:dyDescent="0.25">
      <c r="C555" s="166" t="s">
        <v>1122</v>
      </c>
      <c r="D555" s="144">
        <f>IF(ISBLANK('12. Reentry'!$D$4),"",'12. Reentry'!$D$4)</f>
        <v>44743</v>
      </c>
      <c r="E555" s="144">
        <f>IF(ISBLANK('12. Reentry'!$D$5),"",'12. Reentry'!$D$5)</f>
        <v>45107</v>
      </c>
      <c r="F555" t="s">
        <v>724</v>
      </c>
      <c r="G555" t="s">
        <v>1167</v>
      </c>
      <c r="H555" t="str">
        <f>'12. Reentry'!$D$73</f>
        <v xml:space="preserve">% of patients with OUD who adhere to treatment __ months after first appointment </v>
      </c>
      <c r="I555" t="s">
        <v>16</v>
      </c>
      <c r="J555" t="str">
        <f>IF(ISBLANK('12. Reentry'!$C$73),"",'12. Reentry'!$C$73)</f>
        <v/>
      </c>
      <c r="K555" t="str">
        <f>IF(ISBLANK('12. Reentry'!$C$73),"",'12. Reentry'!$C$73)</f>
        <v/>
      </c>
      <c r="L555" s="212" t="str">
        <f>IF('12. Reentry'!$E$73="Incomplete","",'12. Reentry'!$E$73)</f>
        <v/>
      </c>
      <c r="N555" t="str">
        <f>IF(ISBLANK('12. Reentry'!$F$73),"",'12. Reentry'!$F$73)</f>
        <v/>
      </c>
    </row>
    <row r="556" spans="1:14" x14ac:dyDescent="0.25">
      <c r="C556" s="166" t="s">
        <v>1122</v>
      </c>
      <c r="D556" s="144">
        <f>IF(ISBLANK('12. Reentry'!$D$4),"",'12. Reentry'!$D$4)</f>
        <v>44743</v>
      </c>
      <c r="E556" s="144">
        <f>IF(ISBLANK('12. Reentry'!$D$5),"",'12. Reentry'!$D$5)</f>
        <v>45107</v>
      </c>
      <c r="F556" t="s">
        <v>724</v>
      </c>
      <c r="G556" t="s">
        <v>1168</v>
      </c>
      <c r="H556" t="str">
        <f>'12. Reentry'!$D$75</f>
        <v xml:space="preserve">% of participants with OUD who have obtained employment at __ months, through engagement with recovery support services at __ months </v>
      </c>
      <c r="I556" t="s">
        <v>16</v>
      </c>
      <c r="J556" t="str">
        <f>IF(ISBLANK('12. Reentry'!$C$75),"",'12. Reentry'!$C$75)</f>
        <v/>
      </c>
      <c r="K556" t="str">
        <f>IF(ISBLANK('12. Reentry'!$C$75),"",'12. Reentry'!$C$75)</f>
        <v/>
      </c>
      <c r="L556" s="212" t="str">
        <f>IF('12. Reentry'!$E$75="Incomplete","",'12. Reentry'!$E$75)</f>
        <v/>
      </c>
      <c r="N556" t="str">
        <f>IF(ISBLANK('12. Reentry'!$F$75),"",'12. Reentry'!$F$75)</f>
        <v/>
      </c>
    </row>
    <row r="557" spans="1:14" x14ac:dyDescent="0.25">
      <c r="C557" s="166" t="s">
        <v>1122</v>
      </c>
      <c r="D557" s="144">
        <f>IF(ISBLANK('12. Reentry'!$D$4),"",'12. Reentry'!$D$4)</f>
        <v>44743</v>
      </c>
      <c r="E557" s="144">
        <f>IF(ISBLANK('12. Reentry'!$D$5),"",'12. Reentry'!$D$5)</f>
        <v>45107</v>
      </c>
      <c r="F557" t="s">
        <v>724</v>
      </c>
      <c r="G557" t="s">
        <v>1169</v>
      </c>
      <c r="H557" t="str">
        <f>'12. Reentry'!$D$77</f>
        <v xml:space="preserve">% of participants with OUD who retain housing at __ months through engagement with recovery support services at __ months </v>
      </c>
      <c r="I557" t="s">
        <v>16</v>
      </c>
      <c r="J557" t="str">
        <f>IF(ISBLANK('12. Reentry'!$C$77),"",'12. Reentry'!$C$77)</f>
        <v/>
      </c>
      <c r="K557" t="str">
        <f>IF(ISBLANK('12. Reentry'!$C$77),"",'12. Reentry'!$C$77)</f>
        <v/>
      </c>
      <c r="L557" s="212" t="str">
        <f>IF('12. Reentry'!$E$77="Incomplete","",'12. Reentry'!$E$77)</f>
        <v/>
      </c>
      <c r="N557" t="str">
        <f>IF(ISBLANK('12. Reentry'!$F$77),"",'12. Reentry'!$F$77)</f>
        <v/>
      </c>
    </row>
    <row r="558" spans="1:14" x14ac:dyDescent="0.25">
      <c r="C558" s="166" t="s">
        <v>1122</v>
      </c>
      <c r="D558" s="144">
        <f>IF(ISBLANK('12. Reentry'!$D$4),"",'12. Reentry'!$D$4)</f>
        <v>44743</v>
      </c>
      <c r="E558" s="144">
        <f>IF(ISBLANK('12. Reentry'!$D$5),"",'12. Reentry'!$D$5)</f>
        <v>45107</v>
      </c>
      <c r="F558" t="s">
        <v>724</v>
      </c>
      <c r="G558" t="s">
        <v>1170</v>
      </c>
      <c r="H558" t="str">
        <f>'12. Reentry'!$D$79</f>
        <v xml:space="preserve">% of participants with OUD engaged with harm reduction services at __ months </v>
      </c>
      <c r="I558" t="s">
        <v>16</v>
      </c>
      <c r="J558" t="str">
        <f>IF(ISBLANK('12. Reentry'!$C$79),"",'12. Reentry'!$C$79)</f>
        <v/>
      </c>
      <c r="K558" t="str">
        <f>IF(ISBLANK('12. Reentry'!$C$79),"",'12. Reentry'!$C$79)</f>
        <v/>
      </c>
      <c r="L558" s="212" t="str">
        <f>IF('12. Reentry'!$E$79="Incomplete","",'12. Reentry'!$E$79)</f>
        <v/>
      </c>
      <c r="N558" t="str">
        <f>IF(ISBLANK('12. Reentry'!$F$79),"",'12. Reentry'!$F$79)</f>
        <v/>
      </c>
    </row>
    <row r="559" spans="1:14" x14ac:dyDescent="0.25">
      <c r="C559" s="166" t="s">
        <v>1122</v>
      </c>
      <c r="D559" s="144">
        <f>IF(ISBLANK('12. Reentry'!$D$4),"",'12. Reentry'!$D$4)</f>
        <v>44743</v>
      </c>
      <c r="E559" s="144">
        <f>IF(ISBLANK('12. Reentry'!$D$5),"",'12. Reentry'!$D$5)</f>
        <v>45107</v>
      </c>
      <c r="F559" t="s">
        <v>724</v>
      </c>
      <c r="G559" t="s">
        <v>1171</v>
      </c>
      <c r="H559" t="str">
        <f>'12. Reentry'!$D$81</f>
        <v xml:space="preserve">% of participants with OUD using primary healthcare services at __ months </v>
      </c>
      <c r="I559" t="s">
        <v>16</v>
      </c>
      <c r="J559" t="str">
        <f>IF(ISBLANK('12. Reentry'!$C$81),"",'12. Reentry'!$C$81)</f>
        <v/>
      </c>
      <c r="K559" t="str">
        <f>IF(ISBLANK('12. Reentry'!$C$81),"",'12. Reentry'!$C$81)</f>
        <v/>
      </c>
      <c r="L559" s="212" t="str">
        <f>IF('12. Reentry'!$E$81="Incomplete","",'12. Reentry'!$E$81)</f>
        <v/>
      </c>
      <c r="N559" t="str">
        <f>IF(ISBLANK('12. Reentry'!$F$81),"",'12. Reentry'!$F$81)</f>
        <v/>
      </c>
    </row>
    <row r="560" spans="1:14" x14ac:dyDescent="0.25">
      <c r="C560" s="166" t="s">
        <v>1122</v>
      </c>
      <c r="D560" s="144">
        <f>IF(ISBLANK('12. Reentry'!$D$4),"",'12. Reentry'!$D$4)</f>
        <v>44743</v>
      </c>
      <c r="E560" s="144">
        <f>IF(ISBLANK('12. Reentry'!$D$5),"",'12. Reentry'!$D$5)</f>
        <v>45107</v>
      </c>
      <c r="F560" t="s">
        <v>724</v>
      </c>
      <c r="G560" t="s">
        <v>1172</v>
      </c>
      <c r="H560" t="str">
        <f>'12. Reentry'!$D$83</f>
        <v>% of participants who report getting the social and emotional support they need</v>
      </c>
      <c r="I560" t="s">
        <v>16</v>
      </c>
      <c r="J560" t="str">
        <f>IF(ISBLANK('12. Reentry'!$C$83),"",'12. Reentry'!$C$83)</f>
        <v/>
      </c>
      <c r="K560" t="str">
        <f>IF(ISBLANK('12. Reentry'!$C$83),"",'12. Reentry'!$C$83)</f>
        <v/>
      </c>
      <c r="L560" s="212" t="str">
        <f>IF('12. Reentry'!$E$83="Incomplete","",'12. Reentry'!$E$83)</f>
        <v/>
      </c>
      <c r="N560" t="str">
        <f>IF(ISBLANK('12. Reentry'!$F$83),"",'12. Reentry'!$F$83)</f>
        <v/>
      </c>
    </row>
    <row r="561" spans="3:14" x14ac:dyDescent="0.25">
      <c r="C561" s="166" t="s">
        <v>1122</v>
      </c>
      <c r="D561" s="144">
        <f>IF(ISBLANK('12. Reentry'!$D$4),"",'12. Reentry'!$D$4)</f>
        <v>44743</v>
      </c>
      <c r="E561" s="144">
        <f>IF(ISBLANK('12. Reentry'!$D$5),"",'12. Reentry'!$D$5)</f>
        <v>45107</v>
      </c>
      <c r="F561" t="s">
        <v>724</v>
      </c>
      <c r="G561" t="s">
        <v>1173</v>
      </c>
      <c r="H561" t="str">
        <f>'12. Reentry'!$D$85</f>
        <v xml:space="preserve"># of community overdose reversals using naloxone </v>
      </c>
      <c r="I561" t="s">
        <v>16</v>
      </c>
      <c r="J561" t="str">
        <f>IF(ISBLANK('12. Reentry'!$C$85),"",'12. Reentry'!$C$85)</f>
        <v/>
      </c>
      <c r="L561" s="212"/>
      <c r="N561" t="str">
        <f>IF(ISBLANK('12. Reentry'!$F$85),"",'12. Reentry'!$F$85)</f>
        <v/>
      </c>
    </row>
    <row r="562" spans="3:14" x14ac:dyDescent="0.25">
      <c r="C562" s="166" t="s">
        <v>1122</v>
      </c>
      <c r="D562" s="144">
        <f>IF(ISBLANK('12. Reentry'!$D$4),"",'12. Reentry'!$D$4)</f>
        <v>44743</v>
      </c>
      <c r="E562" s="144">
        <f>IF(ISBLANK('12. Reentry'!$D$5),"",'12. Reentry'!$D$5)</f>
        <v>45107</v>
      </c>
      <c r="F562" t="s">
        <v>724</v>
      </c>
      <c r="G562" t="s">
        <v>1175</v>
      </c>
      <c r="H562" t="str">
        <f>IF(ISBLANK('12. Reentry'!$D$86),"",'12. Reentry'!$D$86)</f>
        <v/>
      </c>
      <c r="I562" t="s">
        <v>16</v>
      </c>
      <c r="J562" t="str">
        <f>IF(ISBLANK('12. Reentry'!$C$86),"",'12. Reentry'!$C$86)</f>
        <v/>
      </c>
      <c r="K562" t="str">
        <f>IF(ISBLANK('12. Reentry'!$C$86),"",'12. Reentry'!$C$86)</f>
        <v/>
      </c>
      <c r="L562" s="212" t="str">
        <f>IF('12. Reentry'!$E$86="Incomplete","",'12. Reentry'!$E$86)</f>
        <v/>
      </c>
      <c r="N562" t="str">
        <f>IF(ISBLANK('12. Reentry'!$F$86),"",'12. Reentry'!$F$86)</f>
        <v/>
      </c>
    </row>
    <row r="563" spans="3:14" x14ac:dyDescent="0.25">
      <c r="C563" s="166" t="s">
        <v>1122</v>
      </c>
      <c r="D563" s="144">
        <f>IF(ISBLANK('12. Reentry'!$D$4),"",'12. Reentry'!$D$4)</f>
        <v>44743</v>
      </c>
      <c r="E563" s="144">
        <f>IF(ISBLANK('12. Reentry'!$D$5),"",'12. Reentry'!$D$5)</f>
        <v>45107</v>
      </c>
      <c r="F563" t="s">
        <v>724</v>
      </c>
      <c r="G563" t="s">
        <v>1174</v>
      </c>
      <c r="H563" t="str">
        <f>IF(ISBLANK('12. Reentry'!$D$88),"",'12. Reentry'!$D$88)</f>
        <v/>
      </c>
      <c r="I563" t="s">
        <v>16</v>
      </c>
      <c r="J563" t="str">
        <f>IF(ISBLANK('12. Reentry'!$C$88),"",'12. Reentry'!$C$88)</f>
        <v/>
      </c>
      <c r="K563" t="str">
        <f>IF(ISBLANK('12. Reentry'!$C$88),"",'12. Reentry'!$C$88)</f>
        <v/>
      </c>
      <c r="L563" s="212" t="str">
        <f>IF('12. Reentry'!$E$88="Incomplete","",'12. Reentry'!$E$88)</f>
        <v/>
      </c>
      <c r="N563" t="str">
        <f>IF(ISBLANK('12. Reentry'!$F$88),"",'12. Reentry'!$F$88)</f>
        <v/>
      </c>
    </row>
    <row r="564" spans="3:14" x14ac:dyDescent="0.25">
      <c r="C564" s="166" t="s">
        <v>1122</v>
      </c>
      <c r="D564" s="144">
        <f>IF(ISBLANK('12. Reentry'!$D$4),"",'12. Reentry'!$D$4)</f>
        <v>44743</v>
      </c>
      <c r="E564" s="144">
        <f>IF(ISBLANK('12. Reentry'!$D$5),"",'12. Reentry'!$D$5)</f>
        <v>45107</v>
      </c>
      <c r="F564" t="s">
        <v>724</v>
      </c>
      <c r="G564" t="s">
        <v>1176</v>
      </c>
      <c r="H564" t="str">
        <f>IF(ISBLANK('12. Reentry'!$D$90),"",'12. Reentry'!$D$90)</f>
        <v/>
      </c>
      <c r="I564" t="s">
        <v>16</v>
      </c>
      <c r="J564" t="str">
        <f>IF(ISBLANK('12. Reentry'!$C$90),"",'12. Reentry'!$C$90)</f>
        <v/>
      </c>
      <c r="K564" t="str">
        <f>IF(ISBLANK('12. Reentry'!$C$90),"",'12. Reentry'!$C$90)</f>
        <v/>
      </c>
      <c r="L564" s="212" t="str">
        <f>IF('12. Reentry'!$E$90="Incomplete","",'12. Reentry'!$E$90)</f>
        <v/>
      </c>
      <c r="N564" t="str">
        <f>IF(ISBLANK('12. Reentry'!$F$90),"",'12. Reentry'!$F$90)</f>
        <v/>
      </c>
    </row>
    <row r="565" spans="3:14" x14ac:dyDescent="0.25">
      <c r="C565" s="166" t="s">
        <v>1122</v>
      </c>
      <c r="D565" s="144">
        <f>IF(ISBLANK('12. Reentry'!$D$4),"",'12. Reentry'!$D$4)</f>
        <v>44743</v>
      </c>
      <c r="E565" s="144">
        <f>IF(ISBLANK('12. Reentry'!$D$5),"",'12. Reentry'!$D$5)</f>
        <v>45107</v>
      </c>
      <c r="F565" t="s">
        <v>725</v>
      </c>
      <c r="G565" t="s">
        <v>1177</v>
      </c>
      <c r="H565" t="str">
        <f>'12. Reentry'!$B$96</f>
        <v xml:space="preserve">% of residents receiving dispensed buprenorphine prescriptions </v>
      </c>
      <c r="I565" t="s">
        <v>16</v>
      </c>
      <c r="J565" t="str">
        <f>IF('12. Reentry'!$C$96="Yes", 1, IF('12. Reentry'!$C$94="No", 0, ""))</f>
        <v/>
      </c>
      <c r="L565" s="212"/>
      <c r="N565" t="str">
        <f>IF(ISBLANK('12. Reentry'!$F$96),"",'12. Reentry'!$F$96)</f>
        <v/>
      </c>
    </row>
    <row r="566" spans="3:14" x14ac:dyDescent="0.25">
      <c r="C566" s="166" t="s">
        <v>1122</v>
      </c>
      <c r="D566" s="144">
        <f>IF(ISBLANK('12. Reentry'!$D$4),"",'12. Reentry'!$D$4)</f>
        <v>44743</v>
      </c>
      <c r="E566" s="144">
        <f>IF(ISBLANK('12. Reentry'!$D$5),"",'12. Reentry'!$D$5)</f>
        <v>45107</v>
      </c>
      <c r="F566" t="s">
        <v>725</v>
      </c>
      <c r="G566" t="s">
        <v>1178</v>
      </c>
      <c r="H566" t="str">
        <f>'12. Reentry'!$B$97</f>
        <v xml:space="preserve">% of individuals with OUD served by treatment programs who are uninsured or Medicaid beneficiaries </v>
      </c>
      <c r="I566" t="s">
        <v>16</v>
      </c>
      <c r="J566" t="str">
        <f>IF('12. Reentry'!$C$97="Yes", 1, IF('12. Reentry'!$C$97="No", 0, ""))</f>
        <v/>
      </c>
      <c r="L566" s="212"/>
      <c r="N566" t="str">
        <f>IF(ISBLANK('12. Reentry'!$F$97),"",'12. Reentry'!$F$97)</f>
        <v/>
      </c>
    </row>
    <row r="567" spans="3:14" x14ac:dyDescent="0.25">
      <c r="C567" s="166" t="s">
        <v>1122</v>
      </c>
      <c r="D567" s="144">
        <f>IF(ISBLANK('12. Reentry'!$D$4),"",'12. Reentry'!$D$4)</f>
        <v>44743</v>
      </c>
      <c r="E567" s="144">
        <f>IF(ISBLANK('12. Reentry'!$D$5),"",'12. Reentry'!$D$5)</f>
        <v>45107</v>
      </c>
      <c r="F567" t="s">
        <v>725</v>
      </c>
      <c r="G567" t="s">
        <v>1179</v>
      </c>
      <c r="H567" t="str">
        <f>'12. Reentry'!$B$98</f>
        <v xml:space="preserve">% of housing &amp; homelessness 211 calls </v>
      </c>
      <c r="I567" t="s">
        <v>16</v>
      </c>
      <c r="J567" t="str">
        <f>IF('12. Reentry'!$C$98="Yes", 1, IF('12. Reentry'!$C$98="No", 0, ""))</f>
        <v/>
      </c>
      <c r="L567" s="212"/>
      <c r="N567" t="str">
        <f>IF(ISBLANK('12. Reentry'!$F$98),"",'12. Reentry'!$F$98)</f>
        <v/>
      </c>
    </row>
    <row r="568" spans="3:14" x14ac:dyDescent="0.25">
      <c r="C568" s="166" t="s">
        <v>1122</v>
      </c>
      <c r="D568" s="144">
        <f>IF(ISBLANK('12. Reentry'!$D$4),"",'12. Reentry'!$D$4)</f>
        <v>44743</v>
      </c>
      <c r="E568" s="144">
        <f>IF(ISBLANK('12. Reentry'!$D$5),"",'12. Reentry'!$D$5)</f>
        <v>45107</v>
      </c>
      <c r="F568" t="s">
        <v>725</v>
      </c>
      <c r="G568" t="s">
        <v>1180</v>
      </c>
      <c r="H568" t="str">
        <f>'12. Reentry'!$B$99</f>
        <v xml:space="preserve">Unemployment rate </v>
      </c>
      <c r="I568" t="s">
        <v>16</v>
      </c>
      <c r="J568" t="str">
        <f>IF('12. Reentry'!$C$99="Yes", 1, IF('12. Reentry'!$C$99="No", 0, ""))</f>
        <v/>
      </c>
      <c r="L568" s="212"/>
      <c r="N568" t="str">
        <f>IF(ISBLANK('12. Reentry'!$F$99),"",'12. Reentry'!$F$99)</f>
        <v/>
      </c>
    </row>
    <row r="569" spans="3:14" x14ac:dyDescent="0.25">
      <c r="C569" s="167" t="str">
        <f>IF(ISBLANK('Option B Measures'!$D$9),"",'Option B Measures'!$D$9)</f>
        <v/>
      </c>
      <c r="D569" s="144" t="str">
        <f>IF(ISBLANK('Option B Measures'!$B$9),"",'Option B Measures'!$B$9)</f>
        <v/>
      </c>
      <c r="E569" s="144" t="str">
        <f>IF(ISBLANK('Option B Measures'!$C$9),"",'Option B Measures'!$C$9)</f>
        <v/>
      </c>
      <c r="F569" t="str">
        <f>IF(ISBLANK('Option B Measures'!$E$9),"",'Option B Measures'!$E$9)</f>
        <v/>
      </c>
      <c r="G569" t="s">
        <v>1325</v>
      </c>
      <c r="H569" t="str">
        <f>IF(ISBLANK('Option B Measures'!$F$9),"",'Option B Measures'!$F$9)</f>
        <v/>
      </c>
      <c r="I569" t="s">
        <v>16</v>
      </c>
      <c r="J569" t="str">
        <f>IF('Option B Measures'!$H$9="Count",'Option B Measures'!$I$9,"")</f>
        <v/>
      </c>
      <c r="L569" s="147" t="str">
        <f>IF('Option B Measures'!$H$9="Percent",'Option B Measures'!$I$9,"")</f>
        <v/>
      </c>
      <c r="M569" t="str">
        <f>IF(ISBLANK('Option B Measures'!$J$9),"",'Option B Measures'!$J$9)</f>
        <v/>
      </c>
      <c r="N569" t="str">
        <f>IF(ISBLANK('Option B Measures'!$K$9),"",'Option B Measures'!$K$9)</f>
        <v/>
      </c>
    </row>
    <row r="570" spans="3:14" x14ac:dyDescent="0.25">
      <c r="C570" s="167" t="str">
        <f>IF(ISBLANK('Option B Measures'!$D$10),"",'Option B Measures'!$D$10)</f>
        <v/>
      </c>
      <c r="D570" s="144" t="str">
        <f>IF(ISBLANK('Option B Measures'!$B$10),"",'Option B Measures'!$B$10)</f>
        <v/>
      </c>
      <c r="E570" s="144" t="str">
        <f>IF(ISBLANK('Option B Measures'!$C$10),"",'Option B Measures'!$C$10)</f>
        <v/>
      </c>
      <c r="F570" t="str">
        <f>IF(ISBLANK('Option B Measures'!$E$10),"",'Option B Measures'!$E$10)</f>
        <v/>
      </c>
      <c r="G570" t="s">
        <v>1326</v>
      </c>
      <c r="H570" t="str">
        <f>IF(ISBLANK('Option B Measures'!$F$10),"",'Option B Measures'!$F$10)</f>
        <v/>
      </c>
      <c r="I570" t="s">
        <v>16</v>
      </c>
      <c r="J570" t="str">
        <f>IF('Option B Measures'!$H$10="Count",'Option B Measures'!$I$10,"")</f>
        <v/>
      </c>
      <c r="L570" s="147" t="str">
        <f>IF('Option B Measures'!$H$10="Percent",'Option B Measures'!$I$10,"")</f>
        <v/>
      </c>
      <c r="M570" t="str">
        <f>IF(ISBLANK('Option B Measures'!$J$10),"",'Option B Measures'!$J$10)</f>
        <v/>
      </c>
      <c r="N570" t="str">
        <f>IF(ISBLANK('Option B Measures'!$K$10),"",'Option B Measures'!$K$10)</f>
        <v/>
      </c>
    </row>
    <row r="571" spans="3:14" x14ac:dyDescent="0.25">
      <c r="C571" s="167" t="str">
        <f>IF(ISBLANK('Option B Measures'!$D$11),"",'Option B Measures'!$D$11)</f>
        <v/>
      </c>
      <c r="D571" s="144" t="str">
        <f>IF(ISBLANK('Option B Measures'!$B$11),"",'Option B Measures'!$B$11)</f>
        <v/>
      </c>
      <c r="E571" s="144" t="str">
        <f>IF(ISBLANK('Option B Measures'!$C$11),"",'Option B Measures'!$C$11)</f>
        <v/>
      </c>
      <c r="F571" t="str">
        <f>IF(ISBLANK('Option B Measures'!$E$11),"",'Option B Measures'!$E$11)</f>
        <v/>
      </c>
      <c r="G571" t="s">
        <v>1327</v>
      </c>
      <c r="H571" t="str">
        <f>IF(ISBLANK('Option B Measures'!$F$11),"",'Option B Measures'!$F$11)</f>
        <v/>
      </c>
      <c r="I571" t="s">
        <v>16</v>
      </c>
      <c r="J571" t="str">
        <f>IF('Option B Measures'!$H$11="Count",'Option B Measures'!$I$11,"")</f>
        <v/>
      </c>
      <c r="L571" s="147" t="str">
        <f>IF('Option B Measures'!$H$11="Percent",'Option B Measures'!$I$11,"")</f>
        <v/>
      </c>
      <c r="M571" t="str">
        <f>IF(ISBLANK('Option B Measures'!$J$11),"",'Option B Measures'!$J$11)</f>
        <v/>
      </c>
      <c r="N571" t="str">
        <f>IF(ISBLANK('Option B Measures'!$K$11),"",'Option B Measures'!$K$11)</f>
        <v/>
      </c>
    </row>
    <row r="572" spans="3:14" x14ac:dyDescent="0.25">
      <c r="C572" s="167" t="str">
        <f>IF(ISBLANK('Option B Measures'!$D$12),"",'Option B Measures'!$D$12)</f>
        <v/>
      </c>
      <c r="D572" s="144" t="str">
        <f>IF(ISBLANK('Option B Measures'!$B$12),"",'Option B Measures'!$B$12)</f>
        <v/>
      </c>
      <c r="E572" s="144" t="str">
        <f>IF(ISBLANK('Option B Measures'!$C$12),"",'Option B Measures'!$C$12)</f>
        <v/>
      </c>
      <c r="F572" t="str">
        <f>IF(ISBLANK('Option B Measures'!$E$12),"",'Option B Measures'!$E$12)</f>
        <v/>
      </c>
      <c r="G572" t="s">
        <v>1328</v>
      </c>
      <c r="H572" t="str">
        <f>IF(ISBLANK('Option B Measures'!$F$12),"",'Option B Measures'!$F$12)</f>
        <v/>
      </c>
      <c r="I572" t="s">
        <v>16</v>
      </c>
      <c r="J572" t="str">
        <f>IF('Option B Measures'!$H$12="Count",'Option B Measures'!$I$12,"")</f>
        <v/>
      </c>
      <c r="L572" s="147" t="str">
        <f>IF('Option B Measures'!$H$12="Percent",'Option B Measures'!$I$12,"")</f>
        <v/>
      </c>
      <c r="M572" t="str">
        <f>IF(ISBLANK('Option B Measures'!$J$12),"",'Option B Measures'!$J$12)</f>
        <v/>
      </c>
      <c r="N572" t="str">
        <f>IF(ISBLANK('Option B Measures'!$K$12),"",'Option B Measures'!$K$12)</f>
        <v/>
      </c>
    </row>
    <row r="573" spans="3:14" x14ac:dyDescent="0.25">
      <c r="C573" s="167" t="str">
        <f>IF(ISBLANK('Option B Measures'!$D$13),"",'Option B Measures'!$D$13)</f>
        <v/>
      </c>
      <c r="D573" s="144" t="str">
        <f>IF(ISBLANK('Option B Measures'!$B$13),"",'Option B Measures'!$B$13)</f>
        <v/>
      </c>
      <c r="E573" s="144" t="str">
        <f>IF(ISBLANK('Option B Measures'!$C$13),"",'Option B Measures'!$C$13)</f>
        <v/>
      </c>
      <c r="F573" t="str">
        <f>IF(ISBLANK('Option B Measures'!$E$13),"",'Option B Measures'!$E$13)</f>
        <v/>
      </c>
      <c r="G573" t="s">
        <v>1329</v>
      </c>
      <c r="H573" t="str">
        <f>IF(ISBLANK('Option B Measures'!$F$13),"",'Option B Measures'!$F$13)</f>
        <v/>
      </c>
      <c r="I573" t="s">
        <v>16</v>
      </c>
      <c r="J573" t="str">
        <f>IF('Option B Measures'!$H$13="Count",'Option B Measures'!$I$13,"")</f>
        <v/>
      </c>
      <c r="L573" s="147" t="str">
        <f>IF('Option B Measures'!$H$13="Percent",'Option B Measures'!$I$13,"")</f>
        <v/>
      </c>
      <c r="M573" t="str">
        <f>IF(ISBLANK('Option B Measures'!$J$13),"",'Option B Measures'!$J$13)</f>
        <v/>
      </c>
      <c r="N573" t="str">
        <f>IF(ISBLANK('Option B Measures'!$K$13),"",'Option B Measures'!$K$13)</f>
        <v/>
      </c>
    </row>
    <row r="574" spans="3:14" x14ac:dyDescent="0.25">
      <c r="C574" s="167" t="str">
        <f>IF(ISBLANK('Option B Measures'!$D$14),"",'Option B Measures'!$D$14)</f>
        <v/>
      </c>
      <c r="D574" s="144" t="str">
        <f>IF(ISBLANK('Option B Measures'!$B$14),"",'Option B Measures'!$B$14)</f>
        <v/>
      </c>
      <c r="E574" s="144" t="str">
        <f>IF(ISBLANK('Option B Measures'!$C$14),"",'Option B Measures'!$C$14)</f>
        <v/>
      </c>
      <c r="F574" t="str">
        <f>IF(ISBLANK('Option B Measures'!$E$14),"",'Option B Measures'!$E$14)</f>
        <v/>
      </c>
      <c r="G574" t="s">
        <v>1330</v>
      </c>
      <c r="H574" t="str">
        <f>IF(ISBLANK('Option B Measures'!$F$14),"",'Option B Measures'!$F$14)</f>
        <v/>
      </c>
      <c r="I574" t="s">
        <v>16</v>
      </c>
      <c r="J574" t="str">
        <f>IF('Option B Measures'!$H$14="Count",'Option B Measures'!$I$14,"")</f>
        <v/>
      </c>
      <c r="L574" s="147" t="str">
        <f>IF('Option B Measures'!$H$14="Percent",'Option B Measures'!$I$14,"")</f>
        <v/>
      </c>
      <c r="M574" t="str">
        <f>IF(ISBLANK('Option B Measures'!$J$14),"",'Option B Measures'!$J$14)</f>
        <v/>
      </c>
      <c r="N574" t="str">
        <f>IF(ISBLANK('Option B Measures'!$K$14),"",'Option B Measures'!$K$14)</f>
        <v/>
      </c>
    </row>
    <row r="575" spans="3:14" x14ac:dyDescent="0.25">
      <c r="C575" s="167" t="str">
        <f>IF(ISBLANK('Option B Measures'!$D$15),"",'Option B Measures'!$D$15)</f>
        <v/>
      </c>
      <c r="D575" s="144" t="str">
        <f>IF(ISBLANK('Option B Measures'!$B$15),"",'Option B Measures'!$B$15)</f>
        <v/>
      </c>
      <c r="E575" s="144" t="str">
        <f>IF(ISBLANK('Option B Measures'!$C$15),"",'Option B Measures'!$C$15)</f>
        <v/>
      </c>
      <c r="F575" t="str">
        <f>IF(ISBLANK('Option B Measures'!$E$15),"",'Option B Measures'!$E$15)</f>
        <v/>
      </c>
      <c r="G575" t="s">
        <v>1331</v>
      </c>
      <c r="H575" t="str">
        <f>IF(ISBLANK('Option B Measures'!$F$15),"",'Option B Measures'!$F$15)</f>
        <v/>
      </c>
      <c r="I575" t="s">
        <v>16</v>
      </c>
      <c r="J575" t="str">
        <f>IF('Option B Measures'!$H$15="Count",'Option B Measures'!$I$15,"")</f>
        <v/>
      </c>
      <c r="L575" s="147" t="str">
        <f>IF('Option B Measures'!$H$15="Percent",'Option B Measures'!$I$15,"")</f>
        <v/>
      </c>
      <c r="M575" t="str">
        <f>IF(ISBLANK('Option B Measures'!$J$15),"",'Option B Measures'!$J$15)</f>
        <v/>
      </c>
      <c r="N575" t="str">
        <f>IF(ISBLANK('Option B Measures'!$K$15),"",'Option B Measures'!$K$15)</f>
        <v/>
      </c>
    </row>
    <row r="576" spans="3:14" x14ac:dyDescent="0.25">
      <c r="C576" s="167" t="str">
        <f>IF(ISBLANK('Option B Measures'!$D$16),"",'Option B Measures'!$D$16)</f>
        <v/>
      </c>
      <c r="D576" s="144" t="str">
        <f>IF(ISBLANK('Option B Measures'!$B$16),"",'Option B Measures'!$B$16)</f>
        <v/>
      </c>
      <c r="E576" s="144" t="str">
        <f>IF(ISBLANK('Option B Measures'!$C$16),"",'Option B Measures'!$C$16)</f>
        <v/>
      </c>
      <c r="F576" t="str">
        <f>IF(ISBLANK('Option B Measures'!$E$16),"",'Option B Measures'!$E$16)</f>
        <v/>
      </c>
      <c r="G576" t="s">
        <v>1332</v>
      </c>
      <c r="H576" t="str">
        <f>IF(ISBLANK('Option B Measures'!$F$16),"",'Option B Measures'!$F$16)</f>
        <v/>
      </c>
      <c r="I576" t="s">
        <v>16</v>
      </c>
      <c r="J576" t="str">
        <f>IF('Option B Measures'!$H$16="Count",'Option B Measures'!$I$16,"")</f>
        <v/>
      </c>
      <c r="L576" s="147" t="str">
        <f>IF('Option B Measures'!$H$16="Percent",'Option B Measures'!$I$16,"")</f>
        <v/>
      </c>
      <c r="M576" t="str">
        <f>IF(ISBLANK('Option B Measures'!$J$16),"",'Option B Measures'!$J$16)</f>
        <v/>
      </c>
      <c r="N576" t="str">
        <f>IF(ISBLANK('Option B Measures'!$K$16),"",'Option B Measures'!$K$16)</f>
        <v/>
      </c>
    </row>
    <row r="577" spans="3:14" x14ac:dyDescent="0.25">
      <c r="C577" s="167" t="str">
        <f>IF(ISBLANK('Option B Measures'!$D$17),"",'Option B Measures'!$D$17)</f>
        <v/>
      </c>
      <c r="D577" s="144" t="str">
        <f>IF(ISBLANK('Option B Measures'!$B$17),"",'Option B Measures'!$B$17)</f>
        <v/>
      </c>
      <c r="E577" s="144" t="str">
        <f>IF(ISBLANK('Option B Measures'!$C$17),"",'Option B Measures'!$C$17)</f>
        <v/>
      </c>
      <c r="F577" t="str">
        <f>IF(ISBLANK('Option B Measures'!$E$17),"",'Option B Measures'!$E$17)</f>
        <v/>
      </c>
      <c r="G577" t="s">
        <v>1333</v>
      </c>
      <c r="H577" t="str">
        <f>IF(ISBLANK('Option B Measures'!$F$17),"",'Option B Measures'!$F$17)</f>
        <v/>
      </c>
      <c r="I577" t="s">
        <v>16</v>
      </c>
      <c r="J577" t="str">
        <f>IF('Option B Measures'!$H$17="Count",'Option B Measures'!$I$17,"")</f>
        <v/>
      </c>
      <c r="L577" s="147" t="str">
        <f>IF('Option B Measures'!$H$17="Percent",'Option B Measures'!$I$17,"")</f>
        <v/>
      </c>
      <c r="M577" t="str">
        <f>IF(ISBLANK('Option B Measures'!$J$17),"",'Option B Measures'!$J$17)</f>
        <v/>
      </c>
      <c r="N577" t="str">
        <f>IF(ISBLANK('Option B Measures'!$K$17),"",'Option B Measures'!$K$17)</f>
        <v/>
      </c>
    </row>
    <row r="578" spans="3:14" x14ac:dyDescent="0.25">
      <c r="C578" s="167" t="str">
        <f>IF(ISBLANK('Option B Measures'!$D$18),"",'Option B Measures'!$D$18)</f>
        <v/>
      </c>
      <c r="D578" s="144" t="str">
        <f>IF(ISBLANK('Option B Measures'!$B$18),"",'Option B Measures'!$B$18)</f>
        <v/>
      </c>
      <c r="E578" s="144" t="str">
        <f>IF(ISBLANK('Option B Measures'!$C$18),"",'Option B Measures'!$C$18)</f>
        <v/>
      </c>
      <c r="F578" t="str">
        <f>IF(ISBLANK('Option B Measures'!$E$18),"",'Option B Measures'!$E$18)</f>
        <v/>
      </c>
      <c r="G578" t="s">
        <v>1334</v>
      </c>
      <c r="H578" t="str">
        <f>IF(ISBLANK('Option B Measures'!$F$18),"",'Option B Measures'!$F$18)</f>
        <v/>
      </c>
      <c r="I578" t="s">
        <v>16</v>
      </c>
      <c r="J578" t="str">
        <f>IF('Option B Measures'!$H$18="Count",'Option B Measures'!$I$18,"")</f>
        <v/>
      </c>
      <c r="L578" s="147" t="str">
        <f>IF('Option B Measures'!$H$18="Percent",'Option B Measures'!$I$18,"")</f>
        <v/>
      </c>
      <c r="M578" t="str">
        <f>IF(ISBLANK('Option B Measures'!$J$18),"",'Option B Measures'!$J$18)</f>
        <v/>
      </c>
      <c r="N578" t="str">
        <f>IF(ISBLANK('Option B Measures'!$K$18),"",'Option B Measures'!$K$18)</f>
        <v/>
      </c>
    </row>
    <row r="579" spans="3:14" x14ac:dyDescent="0.25">
      <c r="C579" s="167" t="str">
        <f>IF(ISBLANK('Option B Measures'!$D$19),"",'Option B Measures'!$D$19)</f>
        <v/>
      </c>
      <c r="D579" s="144" t="str">
        <f>IF(ISBLANK('Option B Measures'!$B$19),"",'Option B Measures'!$B$19)</f>
        <v/>
      </c>
      <c r="E579" s="144" t="str">
        <f>IF(ISBLANK('Option B Measures'!$C$19),"",'Option B Measures'!$C$19)</f>
        <v/>
      </c>
      <c r="F579" t="str">
        <f>IF(ISBLANK('Option B Measures'!$E$19),"",'Option B Measures'!$E$19)</f>
        <v/>
      </c>
      <c r="G579" t="s">
        <v>1335</v>
      </c>
      <c r="H579" t="str">
        <f>IF(ISBLANK('Option B Measures'!$F$19),"",'Option B Measures'!$F$19)</f>
        <v/>
      </c>
      <c r="I579" t="s">
        <v>16</v>
      </c>
      <c r="J579" t="str">
        <f>IF('Option B Measures'!$H$19="Count",'Option B Measures'!$I$19,"")</f>
        <v/>
      </c>
      <c r="L579" s="147" t="str">
        <f>IF('Option B Measures'!$H$19="Percent",'Option B Measures'!$I$19,"")</f>
        <v/>
      </c>
      <c r="M579" t="str">
        <f>IF(ISBLANK('Option B Measures'!$J$19),"",'Option B Measures'!$J$19)</f>
        <v/>
      </c>
      <c r="N579" t="str">
        <f>IF(ISBLANK('Option B Measures'!$K$19),"",'Option B Measures'!$K$19)</f>
        <v/>
      </c>
    </row>
    <row r="580" spans="3:14" x14ac:dyDescent="0.25">
      <c r="C580" s="167" t="str">
        <f>IF(ISBLANK('Option B Measures'!$D$20),"",'Option B Measures'!$D$20)</f>
        <v/>
      </c>
      <c r="D580" s="144" t="str">
        <f>IF(ISBLANK('Option B Measures'!$B$20),"",'Option B Measures'!$B$20)</f>
        <v/>
      </c>
      <c r="E580" s="144" t="str">
        <f>IF(ISBLANK('Option B Measures'!$C$20),"",'Option B Measures'!$C$20)</f>
        <v/>
      </c>
      <c r="F580" t="str">
        <f>IF(ISBLANK('Option B Measures'!$E$20),"",'Option B Measures'!$E$20)</f>
        <v/>
      </c>
      <c r="G580" t="s">
        <v>1336</v>
      </c>
      <c r="H580" t="str">
        <f>IF(ISBLANK('Option B Measures'!$F$20),"",'Option B Measures'!$F$20)</f>
        <v/>
      </c>
      <c r="I580" t="s">
        <v>16</v>
      </c>
      <c r="J580" t="str">
        <f>IF('Option B Measures'!$H$20="Count",'Option B Measures'!$I$20,"")</f>
        <v/>
      </c>
      <c r="L580" s="147" t="str">
        <f>IF('Option B Measures'!$H$20="Percent",'Option B Measures'!$I$20,"")</f>
        <v/>
      </c>
      <c r="M580" t="str">
        <f>IF(ISBLANK('Option B Measures'!$J$20),"",'Option B Measures'!$J$20)</f>
        <v/>
      </c>
      <c r="N580" t="str">
        <f>IF(ISBLANK('Option B Measures'!$K$20),"",'Option B Measures'!$K$20)</f>
        <v/>
      </c>
    </row>
    <row r="581" spans="3:14" x14ac:dyDescent="0.25">
      <c r="C581" s="167" t="str">
        <f>IF(ISBLANK('Option B Measures'!$D$21),"",'Option B Measures'!$D$21)</f>
        <v/>
      </c>
      <c r="D581" s="144" t="str">
        <f>IF(ISBLANK('Option B Measures'!$B$21),"",'Option B Measures'!$B$21)</f>
        <v/>
      </c>
      <c r="E581" s="144" t="str">
        <f>IF(ISBLANK('Option B Measures'!$C$21),"",'Option B Measures'!$C$21)</f>
        <v/>
      </c>
      <c r="F581" t="str">
        <f>IF(ISBLANK('Option B Measures'!$E$21),"",'Option B Measures'!$E$21)</f>
        <v/>
      </c>
      <c r="G581" t="s">
        <v>1337</v>
      </c>
      <c r="H581" t="str">
        <f>IF(ISBLANK('Option B Measures'!$F$21),"",'Option B Measures'!$F$21)</f>
        <v/>
      </c>
      <c r="I581" t="s">
        <v>16</v>
      </c>
      <c r="J581" t="str">
        <f>IF('Option B Measures'!$H$21="Count",'Option B Measures'!$I$21,"")</f>
        <v/>
      </c>
      <c r="L581" s="147" t="str">
        <f>IF('Option B Measures'!$H$21="Percent",'Option B Measures'!$I$21,"")</f>
        <v/>
      </c>
      <c r="M581" t="str">
        <f>IF(ISBLANK('Option B Measures'!$J$21),"",'Option B Measures'!$J$21)</f>
        <v/>
      </c>
      <c r="N581" t="str">
        <f>IF(ISBLANK('Option B Measures'!$K$21),"",'Option B Measures'!$K$21)</f>
        <v/>
      </c>
    </row>
    <row r="582" spans="3:14" x14ac:dyDescent="0.25">
      <c r="C582" s="167" t="str">
        <f>IF(ISBLANK('Option B Measures'!$D$22),"",'Option B Measures'!$D$22)</f>
        <v/>
      </c>
      <c r="D582" s="144" t="str">
        <f>IF(ISBLANK('Option B Measures'!$B$22),"",'Option B Measures'!$B$22)</f>
        <v/>
      </c>
      <c r="E582" s="144" t="str">
        <f>IF(ISBLANK('Option B Measures'!$C$22),"",'Option B Measures'!$C$22)</f>
        <v/>
      </c>
      <c r="F582" t="str">
        <f>IF(ISBLANK('Option B Measures'!$E$22),"",'Option B Measures'!$E$22)</f>
        <v/>
      </c>
      <c r="G582" t="s">
        <v>1338</v>
      </c>
      <c r="H582" t="str">
        <f>IF(ISBLANK('Option B Measures'!$F$22),"",'Option B Measures'!$F$22)</f>
        <v/>
      </c>
      <c r="I582" t="s">
        <v>16</v>
      </c>
      <c r="J582" t="str">
        <f>IF('Option B Measures'!$H$22="Count",'Option B Measures'!$I$22,"")</f>
        <v/>
      </c>
      <c r="L582" s="147" t="str">
        <f>IF('Option B Measures'!$H$22="Percent",'Option B Measures'!$I$22,"")</f>
        <v/>
      </c>
      <c r="M582" t="str">
        <f>IF(ISBLANK('Option B Measures'!$J$22),"",'Option B Measures'!$J$22)</f>
        <v/>
      </c>
      <c r="N582" t="str">
        <f>IF(ISBLANK('Option B Measures'!$K$22),"",'Option B Measures'!$K$22)</f>
        <v/>
      </c>
    </row>
    <row r="583" spans="3:14" x14ac:dyDescent="0.25">
      <c r="C583" s="167" t="str">
        <f>IF(ISBLANK('Option B Measures'!$D$23),"",'Option B Measures'!$D$23)</f>
        <v/>
      </c>
      <c r="D583" s="144" t="str">
        <f>IF(ISBLANK('Option B Measures'!$B$23),"",'Option B Measures'!$B$23)</f>
        <v/>
      </c>
      <c r="E583" s="144" t="str">
        <f>IF(ISBLANK('Option B Measures'!$C$23),"",'Option B Measures'!$C$23)</f>
        <v/>
      </c>
      <c r="F583" t="str">
        <f>IF(ISBLANK('Option B Measures'!$E$23),"",'Option B Measures'!$E$23)</f>
        <v/>
      </c>
      <c r="G583" t="s">
        <v>1339</v>
      </c>
      <c r="H583" t="str">
        <f>IF(ISBLANK('Option B Measures'!$F$23),"",'Option B Measures'!$F$23)</f>
        <v/>
      </c>
      <c r="I583" t="s">
        <v>16</v>
      </c>
      <c r="J583" t="str">
        <f>IF('Option B Measures'!$H$23="Count",'Option B Measures'!$I$23,"")</f>
        <v/>
      </c>
      <c r="L583" s="147" t="str">
        <f>IF('Option B Measures'!$H$23="Percent",'Option B Measures'!$I$23,"")</f>
        <v/>
      </c>
      <c r="M583" t="str">
        <f>IF(ISBLANK('Option B Measures'!$J$23),"",'Option B Measures'!$J$23)</f>
        <v/>
      </c>
      <c r="N583" t="str">
        <f>IF(ISBLANK('Option B Measures'!$K$23),"",'Option B Measures'!$K$23)</f>
        <v/>
      </c>
    </row>
    <row r="584" spans="3:14" x14ac:dyDescent="0.25">
      <c r="C584" s="167" t="str">
        <f>IF(ISBLANK('Option B Measures'!$D$24),"",'Option B Measures'!$D$24)</f>
        <v/>
      </c>
      <c r="D584" s="144" t="str">
        <f>IF(ISBLANK('Option B Measures'!$B$24),"",'Option B Measures'!$B$24)</f>
        <v/>
      </c>
      <c r="E584" s="144" t="str">
        <f>IF(ISBLANK('Option B Measures'!$C$24),"",'Option B Measures'!$C$24)</f>
        <v/>
      </c>
      <c r="F584" t="str">
        <f>IF(ISBLANK('Option B Measures'!$E$24),"",'Option B Measures'!$E$24)</f>
        <v/>
      </c>
      <c r="G584" t="s">
        <v>1340</v>
      </c>
      <c r="H584" t="str">
        <f>IF(ISBLANK('Option B Measures'!$F$24),"",'Option B Measures'!$F$24)</f>
        <v/>
      </c>
      <c r="I584" t="s">
        <v>16</v>
      </c>
      <c r="J584" t="str">
        <f>IF('Option B Measures'!$H$24="Count",'Option B Measures'!$I$24,"")</f>
        <v/>
      </c>
      <c r="L584" s="147" t="str">
        <f>IF('Option B Measures'!$H$24="Percent",'Option B Measures'!$I$24,"")</f>
        <v/>
      </c>
      <c r="M584" t="str">
        <f>IF(ISBLANK('Option B Measures'!$J$24),"",'Option B Measures'!$J$24)</f>
        <v/>
      </c>
      <c r="N584" t="str">
        <f>IF(ISBLANK('Option B Measures'!$K$24),"",'Option B Measures'!$K$24)</f>
        <v/>
      </c>
    </row>
    <row r="585" spans="3:14" x14ac:dyDescent="0.25">
      <c r="C585" s="167" t="str">
        <f>IF(ISBLANK('Option B Measures'!$D$25),"",'Option B Measures'!$D$25)</f>
        <v/>
      </c>
      <c r="D585" s="144" t="str">
        <f>IF(ISBLANK('Option B Measures'!$B$25),"",'Option B Measures'!$B$25)</f>
        <v/>
      </c>
      <c r="E585" s="144" t="str">
        <f>IF(ISBLANK('Option B Measures'!$C$25),"",'Option B Measures'!$C$25)</f>
        <v/>
      </c>
      <c r="F585" t="str">
        <f>IF(ISBLANK('Option B Measures'!$E$25),"",'Option B Measures'!$E$25)</f>
        <v/>
      </c>
      <c r="G585" t="s">
        <v>1341</v>
      </c>
      <c r="H585" t="str">
        <f>IF(ISBLANK('Option B Measures'!$F$25),"",'Option B Measures'!$F$25)</f>
        <v/>
      </c>
      <c r="I585" t="s">
        <v>16</v>
      </c>
      <c r="J585" t="str">
        <f>IF('Option B Measures'!$H$25="Count",'Option B Measures'!$I$25,"")</f>
        <v/>
      </c>
      <c r="L585" s="147" t="str">
        <f>IF('Option B Measures'!$H$25="Percent",'Option B Measures'!$I$25,"")</f>
        <v/>
      </c>
      <c r="M585" t="str">
        <f>IF(ISBLANK('Option B Measures'!$J$25),"",'Option B Measures'!$J$25)</f>
        <v/>
      </c>
      <c r="N585" t="str">
        <f>IF(ISBLANK('Option B Measures'!$K$25),"",'Option B Measures'!$K$25)</f>
        <v/>
      </c>
    </row>
    <row r="586" spans="3:14" x14ac:dyDescent="0.25">
      <c r="C586" s="167" t="str">
        <f>IF(ISBLANK('Option B Measures'!$D$26),"",'Option B Measures'!$D$26)</f>
        <v/>
      </c>
      <c r="D586" s="144" t="str">
        <f>IF(ISBLANK('Option B Measures'!$B$26),"",'Option B Measures'!$B$26)</f>
        <v/>
      </c>
      <c r="E586" s="144" t="str">
        <f>IF(ISBLANK('Option B Measures'!$C$26),"",'Option B Measures'!$C$26)</f>
        <v/>
      </c>
      <c r="F586" t="str">
        <f>IF(ISBLANK('Option B Measures'!$E$26),"",'Option B Measures'!$E$26)</f>
        <v/>
      </c>
      <c r="G586" t="s">
        <v>1342</v>
      </c>
      <c r="H586" t="str">
        <f>IF(ISBLANK('Option B Measures'!$F$26),"",'Option B Measures'!$F$26)</f>
        <v/>
      </c>
      <c r="I586" t="s">
        <v>16</v>
      </c>
      <c r="J586" t="str">
        <f>IF('Option B Measures'!$H$26="Count",'Option B Measures'!$I$26,"")</f>
        <v/>
      </c>
      <c r="L586" s="147" t="str">
        <f>IF('Option B Measures'!$H$26="Percent",'Option B Measures'!$I$26,"")</f>
        <v/>
      </c>
      <c r="M586" t="str">
        <f>IF(ISBLANK('Option B Measures'!$J$26),"",'Option B Measures'!$J$26)</f>
        <v/>
      </c>
      <c r="N586" t="str">
        <f>IF(ISBLANK('Option B Measures'!$K$26),"",'Option B Measures'!$K$26)</f>
        <v/>
      </c>
    </row>
    <row r="587" spans="3:14" x14ac:dyDescent="0.25">
      <c r="C587" s="167" t="str">
        <f>IF(ISBLANK('Option B Measures'!$D$27),"",'Option B Measures'!$D$27)</f>
        <v/>
      </c>
      <c r="D587" s="144" t="str">
        <f>IF(ISBLANK('Option B Measures'!$B$27),"",'Option B Measures'!$B$27)</f>
        <v/>
      </c>
      <c r="E587" s="144" t="str">
        <f>IF(ISBLANK('Option B Measures'!$C$27),"",'Option B Measures'!$C$27)</f>
        <v/>
      </c>
      <c r="F587" t="str">
        <f>IF(ISBLANK('Option B Measures'!$E$27),"",'Option B Measures'!$E$27)</f>
        <v/>
      </c>
      <c r="G587" t="s">
        <v>1343</v>
      </c>
      <c r="H587" t="str">
        <f>IF(ISBLANK('Option B Measures'!$F$27),"",'Option B Measures'!$F$27)</f>
        <v/>
      </c>
      <c r="I587" t="s">
        <v>16</v>
      </c>
      <c r="J587" t="str">
        <f>IF('Option B Measures'!$H$27="Count",'Option B Measures'!$I$27,"")</f>
        <v/>
      </c>
      <c r="L587" s="147" t="str">
        <f>IF('Option B Measures'!$H$27="Percent",'Option B Measures'!$I$27,"")</f>
        <v/>
      </c>
      <c r="M587" t="str">
        <f>IF(ISBLANK('Option B Measures'!$J$27),"",'Option B Measures'!$J$27)</f>
        <v/>
      </c>
      <c r="N587" t="str">
        <f>IF(ISBLANK('Option B Measures'!$K$27),"",'Option B Measures'!$K$27)</f>
        <v/>
      </c>
    </row>
    <row r="588" spans="3:14" x14ac:dyDescent="0.25">
      <c r="C588" s="167" t="str">
        <f>IF(ISBLANK('Option B Measures'!$D$28),"",'Option B Measures'!$D$28)</f>
        <v/>
      </c>
      <c r="D588" s="144" t="str">
        <f>IF(ISBLANK('Option B Measures'!$B$28),"",'Option B Measures'!$B$28)</f>
        <v/>
      </c>
      <c r="E588" s="144" t="str">
        <f>IF(ISBLANK('Option B Measures'!$C$28),"",'Option B Measures'!$C$28)</f>
        <v/>
      </c>
      <c r="F588" t="str">
        <f>IF(ISBLANK('Option B Measures'!$E$28),"",'Option B Measures'!$E$28)</f>
        <v/>
      </c>
      <c r="G588" t="s">
        <v>1344</v>
      </c>
      <c r="H588" t="str">
        <f>IF(ISBLANK('Option B Measures'!$F$28),"",'Option B Measures'!$F$28)</f>
        <v/>
      </c>
      <c r="I588" t="s">
        <v>16</v>
      </c>
      <c r="J588" t="str">
        <f>IF('Option B Measures'!$H$28="Count",'Option B Measures'!$I$28,"")</f>
        <v/>
      </c>
      <c r="L588" s="147" t="str">
        <f>IF('Option B Measures'!$H$28="Percent",'Option B Measures'!I28,"")</f>
        <v/>
      </c>
      <c r="M588" t="str">
        <f>IF(ISBLANK('Option B Measures'!$J$28),"",'Option B Measures'!$J$28)</f>
        <v/>
      </c>
      <c r="N588" t="str">
        <f>IF(ISBLANK('Option B Measures'!$K$28),"",'Option B Measures'!$K$28)</f>
        <v/>
      </c>
    </row>
    <row r="589" spans="3:14" x14ac:dyDescent="0.25">
      <c r="C589" s="167" t="str">
        <f>IF(ISBLANK('Option B Measures'!$D$29),"",'Option B Measures'!$D$29)</f>
        <v/>
      </c>
      <c r="D589" s="144" t="str">
        <f>IF(ISBLANK('Option B Measures'!$B$29),"",'Option B Measures'!$B$29)</f>
        <v/>
      </c>
      <c r="E589" s="144" t="str">
        <f>IF(ISBLANK('Option B Measures'!$C$29),"",'Option B Measures'!$C$29)</f>
        <v/>
      </c>
      <c r="F589" t="str">
        <f>IF(ISBLANK('Option B Measures'!$E$29),"",'Option B Measures'!$E$29)</f>
        <v/>
      </c>
      <c r="G589" t="s">
        <v>1345</v>
      </c>
      <c r="H589" t="str">
        <f>IF(ISBLANK('Option B Measures'!$F$29),"",'Option B Measures'!$F$29)</f>
        <v/>
      </c>
      <c r="I589" t="s">
        <v>16</v>
      </c>
      <c r="J589" t="str">
        <f>IF('Option B Measures'!$H$29="Count",'Option B Measures'!$I$29,"")</f>
        <v/>
      </c>
      <c r="L589" s="147" t="str">
        <f>IF('Option B Measures'!H29="Percent",'Option B Measures'!$I$29,"")</f>
        <v/>
      </c>
      <c r="M589" t="str">
        <f>IF(ISBLANK('Option B Measures'!$J$29),"",'Option B Measures'!$J$29)</f>
        <v/>
      </c>
      <c r="N589" t="str">
        <f>IF(ISBLANK('Option B Measures'!$K$29),"",'Option B Measures'!$K$29)</f>
        <v/>
      </c>
    </row>
    <row r="590" spans="3:14" x14ac:dyDescent="0.25">
      <c r="C590" s="167" t="str">
        <f>IF(ISBLANK('Option B Measures'!$D$30),"",'Option B Measures'!$D$30)</f>
        <v/>
      </c>
      <c r="D590" s="144" t="str">
        <f>IF(ISBLANK('Option B Measures'!$B$30),"",'Option B Measures'!$B$30)</f>
        <v/>
      </c>
      <c r="E590" s="144" t="str">
        <f>IF(ISBLANK('Option B Measures'!$C$30),"",'Option B Measures'!$C$30)</f>
        <v/>
      </c>
      <c r="F590" t="str">
        <f>IF(ISBLANK('Option B Measures'!$E$30),"",'Option B Measures'!$E$30)</f>
        <v/>
      </c>
      <c r="G590" t="s">
        <v>1346</v>
      </c>
      <c r="H590" t="str">
        <f>IF(ISBLANK('Option B Measures'!$F$30),"",'Option B Measures'!$F$30)</f>
        <v/>
      </c>
      <c r="I590" t="s">
        <v>16</v>
      </c>
      <c r="J590" t="str">
        <f>IF('Option B Measures'!$H$30="Count",'Option B Measures'!$I$30,"")</f>
        <v/>
      </c>
      <c r="L590" s="147" t="str">
        <f>IF('Option B Measures'!$H$30="Percent",'Option B Measures'!$I$30,"")</f>
        <v/>
      </c>
      <c r="M590" t="str">
        <f>IF(ISBLANK('Option B Measures'!$J$30),"",'Option B Measures'!$J$30)</f>
        <v/>
      </c>
      <c r="N590" t="str">
        <f>IF(ISBLANK('Option B Measures'!$K$30),"",'Option B Measures'!$K$30)</f>
        <v/>
      </c>
    </row>
    <row r="591" spans="3:14" x14ac:dyDescent="0.25">
      <c r="C591" s="167" t="str">
        <f>IF(ISBLANK('Option B Measures'!$D$31),"",'Option B Measures'!$D$31)</f>
        <v/>
      </c>
      <c r="D591" s="144" t="str">
        <f>IF(ISBLANK('Option B Measures'!$B$31),"",'Option B Measures'!$B$31)</f>
        <v/>
      </c>
      <c r="E591" s="144" t="str">
        <f>IF(ISBLANK('Option B Measures'!$C$31),"",'Option B Measures'!$C$31)</f>
        <v/>
      </c>
      <c r="F591" t="str">
        <f>IF(ISBLANK('Option B Measures'!$E$31),"",'Option B Measures'!$E$31)</f>
        <v/>
      </c>
      <c r="G591" t="s">
        <v>1347</v>
      </c>
      <c r="H591" t="str">
        <f>IF(ISBLANK('Option B Measures'!$F$31),"",'Option B Measures'!$F$31)</f>
        <v/>
      </c>
      <c r="I591" t="s">
        <v>16</v>
      </c>
      <c r="J591" t="str">
        <f>IF('Option B Measures'!$H$31="Count",'Option B Measures'!$I$31,"")</f>
        <v/>
      </c>
      <c r="L591" s="147" t="str">
        <f>IF('Option B Measures'!$H$31="Percent",'Option B Measures'!$I$31,"")</f>
        <v/>
      </c>
      <c r="M591" t="str">
        <f>IF(ISBLANK('Option B Measures'!$J$31),"",'Option B Measures'!$J$31)</f>
        <v/>
      </c>
      <c r="N591" t="str">
        <f>IF(ISBLANK('Option B Measures'!$K$31),"",'Option B Measures'!$K$31)</f>
        <v/>
      </c>
    </row>
  </sheetData>
  <sheetProtection algorithmName="SHA-512" hashValue="I36KHwBkkNeQRBGn1g1/GIu6WfDcs5Il42gZdUXRX4gRxJ51jWHbcQH5Ot3DyRNJfVyq7Gab9Cv2IXWnbyAAvQ==" saltValue="7T3ucNxgkupabixp+278Pg==" spinCount="100000" sheet="1" objects="1" scenarios="1"/>
  <phoneticPr fontId="35" type="noConversion"/>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89EC17-ADEF-454D-BB1D-081BFC399616}">
          <x14:formula1>
            <xm:f>Lists!$B$118:$B$121</xm:f>
          </x14:formula1>
          <xm:sqref>F592:F1048576 F1:F568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7810C-7F3C-4A74-B47B-6089C4BDC26F}">
  <sheetPr codeName="Sheet4">
    <tabColor rgb="FFFFFF00"/>
  </sheetPr>
  <dimension ref="A1:N57"/>
  <sheetViews>
    <sheetView tabSelected="1" topLeftCell="A29" workbookViewId="0">
      <selection activeCell="D58" sqref="D58"/>
    </sheetView>
  </sheetViews>
  <sheetFormatPr defaultRowHeight="15" x14ac:dyDescent="0.25"/>
  <cols>
    <col min="1" max="1" width="26.28515625" customWidth="1"/>
    <col min="2" max="9" width="10.7109375" customWidth="1"/>
  </cols>
  <sheetData>
    <row r="1" spans="1:14" ht="15" customHeight="1" x14ac:dyDescent="0.25">
      <c r="A1" s="267" t="s">
        <v>1353</v>
      </c>
      <c r="B1" s="267"/>
      <c r="C1" s="267"/>
      <c r="D1" s="267"/>
      <c r="E1" s="267"/>
      <c r="F1" s="267"/>
      <c r="G1" s="267"/>
      <c r="H1" s="267"/>
      <c r="I1" s="267"/>
      <c r="J1" s="267"/>
      <c r="K1" s="267"/>
      <c r="L1" s="267"/>
      <c r="M1" s="267"/>
      <c r="N1" s="268"/>
    </row>
    <row r="2" spans="1:14" x14ac:dyDescent="0.25">
      <c r="A2" s="267"/>
      <c r="B2" s="267"/>
      <c r="C2" s="267"/>
      <c r="D2" s="267"/>
      <c r="E2" s="267"/>
      <c r="F2" s="267"/>
      <c r="G2" s="267"/>
      <c r="H2" s="267"/>
      <c r="I2" s="267"/>
      <c r="J2" s="267"/>
      <c r="K2" s="267"/>
      <c r="L2" s="267"/>
      <c r="M2" s="267"/>
      <c r="N2" s="268"/>
    </row>
    <row r="3" spans="1:14" x14ac:dyDescent="0.25">
      <c r="A3" s="267"/>
      <c r="B3" s="267"/>
      <c r="C3" s="267"/>
      <c r="D3" s="267"/>
      <c r="E3" s="267"/>
      <c r="F3" s="267"/>
      <c r="G3" s="267"/>
      <c r="H3" s="267"/>
      <c r="I3" s="267"/>
      <c r="J3" s="267"/>
      <c r="K3" s="267"/>
      <c r="L3" s="267"/>
      <c r="M3" s="267"/>
      <c r="N3" s="268"/>
    </row>
    <row r="4" spans="1:14" x14ac:dyDescent="0.25">
      <c r="A4" s="267"/>
      <c r="B4" s="267"/>
      <c r="C4" s="267"/>
      <c r="D4" s="267"/>
      <c r="E4" s="267"/>
      <c r="F4" s="267"/>
      <c r="G4" s="267"/>
      <c r="H4" s="267"/>
      <c r="I4" s="267"/>
      <c r="J4" s="267"/>
      <c r="K4" s="267"/>
      <c r="L4" s="267"/>
      <c r="M4" s="267"/>
      <c r="N4" s="268"/>
    </row>
    <row r="5" spans="1:14" ht="15" customHeight="1" x14ac:dyDescent="0.25">
      <c r="A5" s="277" t="s">
        <v>1323</v>
      </c>
      <c r="B5" s="277"/>
      <c r="C5" s="277"/>
      <c r="D5" s="277"/>
      <c r="E5" s="277"/>
      <c r="F5" s="277"/>
      <c r="G5" s="277"/>
      <c r="H5" s="277"/>
      <c r="I5" s="277"/>
      <c r="J5" s="277"/>
      <c r="K5" s="277"/>
      <c r="L5" s="277"/>
      <c r="M5" s="277"/>
      <c r="N5" s="278"/>
    </row>
    <row r="6" spans="1:14" ht="15" customHeight="1" x14ac:dyDescent="0.25">
      <c r="A6" s="277"/>
      <c r="B6" s="277"/>
      <c r="C6" s="277"/>
      <c r="D6" s="277"/>
      <c r="E6" s="277"/>
      <c r="F6" s="277"/>
      <c r="G6" s="277"/>
      <c r="H6" s="277"/>
      <c r="I6" s="277"/>
      <c r="J6" s="277"/>
      <c r="K6" s="277"/>
      <c r="L6" s="277"/>
      <c r="M6" s="277"/>
      <c r="N6" s="278"/>
    </row>
    <row r="7" spans="1:14" ht="15" customHeight="1" x14ac:dyDescent="0.25">
      <c r="A7" s="277"/>
      <c r="B7" s="277"/>
      <c r="C7" s="277"/>
      <c r="D7" s="277"/>
      <c r="E7" s="277"/>
      <c r="F7" s="277"/>
      <c r="G7" s="277"/>
      <c r="H7" s="277"/>
      <c r="I7" s="277"/>
      <c r="J7" s="277"/>
      <c r="K7" s="277"/>
      <c r="L7" s="277"/>
      <c r="M7" s="277"/>
      <c r="N7" s="278"/>
    </row>
    <row r="8" spans="1:14" ht="15" customHeight="1" x14ac:dyDescent="0.25">
      <c r="A8" s="277"/>
      <c r="B8" s="277"/>
      <c r="C8" s="277"/>
      <c r="D8" s="277"/>
      <c r="E8" s="277"/>
      <c r="F8" s="277"/>
      <c r="G8" s="277"/>
      <c r="H8" s="277"/>
      <c r="I8" s="277"/>
      <c r="J8" s="277"/>
      <c r="K8" s="277"/>
      <c r="L8" s="277"/>
      <c r="M8" s="277"/>
      <c r="N8" s="278"/>
    </row>
    <row r="9" spans="1:14" ht="15" customHeight="1" x14ac:dyDescent="0.25">
      <c r="A9" s="277"/>
      <c r="B9" s="277"/>
      <c r="C9" s="277"/>
      <c r="D9" s="277"/>
      <c r="E9" s="277"/>
      <c r="F9" s="277"/>
      <c r="G9" s="277"/>
      <c r="H9" s="277"/>
      <c r="I9" s="277"/>
      <c r="J9" s="277"/>
      <c r="K9" s="277"/>
      <c r="L9" s="277"/>
      <c r="M9" s="277"/>
      <c r="N9" s="278"/>
    </row>
    <row r="10" spans="1:14" ht="15" customHeight="1" x14ac:dyDescent="0.25">
      <c r="A10" s="277"/>
      <c r="B10" s="277"/>
      <c r="C10" s="277"/>
      <c r="D10" s="277"/>
      <c r="E10" s="277"/>
      <c r="F10" s="277"/>
      <c r="G10" s="277"/>
      <c r="H10" s="277"/>
      <c r="I10" s="277"/>
      <c r="J10" s="277"/>
      <c r="K10" s="277"/>
      <c r="L10" s="277"/>
      <c r="M10" s="277"/>
      <c r="N10" s="278"/>
    </row>
    <row r="11" spans="1:14" ht="15" customHeight="1" x14ac:dyDescent="0.25">
      <c r="A11" s="277"/>
      <c r="B11" s="277"/>
      <c r="C11" s="277"/>
      <c r="D11" s="277"/>
      <c r="E11" s="277"/>
      <c r="F11" s="277"/>
      <c r="G11" s="277"/>
      <c r="H11" s="277"/>
      <c r="I11" s="277"/>
      <c r="J11" s="277"/>
      <c r="K11" s="277"/>
      <c r="L11" s="277"/>
      <c r="M11" s="277"/>
      <c r="N11" s="278"/>
    </row>
    <row r="12" spans="1:14" ht="15" customHeight="1" x14ac:dyDescent="0.25">
      <c r="A12" s="277"/>
      <c r="B12" s="277"/>
      <c r="C12" s="277"/>
      <c r="D12" s="277"/>
      <c r="E12" s="277"/>
      <c r="F12" s="277"/>
      <c r="G12" s="277"/>
      <c r="H12" s="277"/>
      <c r="I12" s="277"/>
      <c r="J12" s="277"/>
      <c r="K12" s="277"/>
      <c r="L12" s="277"/>
      <c r="M12" s="277"/>
      <c r="N12" s="278"/>
    </row>
    <row r="13" spans="1:14" ht="15.75" customHeight="1" x14ac:dyDescent="0.25">
      <c r="A13" s="277"/>
      <c r="B13" s="277"/>
      <c r="C13" s="277"/>
      <c r="D13" s="277"/>
      <c r="E13" s="277"/>
      <c r="F13" s="277"/>
      <c r="G13" s="277"/>
      <c r="H13" s="277"/>
      <c r="I13" s="277"/>
      <c r="J13" s="277"/>
      <c r="K13" s="277"/>
      <c r="L13" s="277"/>
      <c r="M13" s="277"/>
      <c r="N13" s="278"/>
    </row>
    <row r="14" spans="1:14" ht="15.75" customHeight="1" x14ac:dyDescent="0.25">
      <c r="A14" s="277"/>
      <c r="B14" s="277"/>
      <c r="C14" s="277"/>
      <c r="D14" s="277"/>
      <c r="E14" s="277"/>
      <c r="F14" s="277"/>
      <c r="G14" s="277"/>
      <c r="H14" s="277"/>
      <c r="I14" s="277"/>
      <c r="J14" s="277"/>
      <c r="K14" s="277"/>
      <c r="L14" s="277"/>
      <c r="M14" s="277"/>
      <c r="N14" s="278"/>
    </row>
    <row r="15" spans="1:14" ht="15.75" customHeight="1" x14ac:dyDescent="0.25">
      <c r="A15" s="277"/>
      <c r="B15" s="277"/>
      <c r="C15" s="277"/>
      <c r="D15" s="277"/>
      <c r="E15" s="277"/>
      <c r="F15" s="277"/>
      <c r="G15" s="277"/>
      <c r="H15" s="277"/>
      <c r="I15" s="277"/>
      <c r="J15" s="277"/>
      <c r="K15" s="277"/>
      <c r="L15" s="277"/>
      <c r="M15" s="277"/>
      <c r="N15" s="278"/>
    </row>
    <row r="16" spans="1:14" ht="15.75" customHeight="1" x14ac:dyDescent="0.25">
      <c r="N16" s="178"/>
    </row>
    <row r="17" spans="1:14" ht="37.5" customHeight="1" x14ac:dyDescent="0.3">
      <c r="A17" s="177" t="s">
        <v>1196</v>
      </c>
      <c r="B17" s="269"/>
      <c r="C17" s="269"/>
      <c r="D17" s="269"/>
      <c r="E17" s="269"/>
      <c r="N17" s="178"/>
    </row>
    <row r="18" spans="1:14" ht="56.25" x14ac:dyDescent="0.3">
      <c r="A18" s="177" t="s">
        <v>1197</v>
      </c>
      <c r="B18" s="269"/>
      <c r="C18" s="269"/>
      <c r="D18" s="269"/>
      <c r="E18" s="269"/>
      <c r="N18" s="178"/>
    </row>
    <row r="19" spans="1:14" x14ac:dyDescent="0.25">
      <c r="N19" s="178"/>
    </row>
    <row r="20" spans="1:14" x14ac:dyDescent="0.25">
      <c r="A20" s="290" t="s">
        <v>1313</v>
      </c>
      <c r="B20" s="290"/>
      <c r="C20" s="290"/>
      <c r="D20" s="290"/>
      <c r="E20" s="290"/>
      <c r="N20" s="178"/>
    </row>
    <row r="21" spans="1:14" x14ac:dyDescent="0.25">
      <c r="A21" s="290"/>
      <c r="B21" s="290"/>
      <c r="C21" s="290"/>
      <c r="D21" s="290"/>
      <c r="E21" s="290"/>
      <c r="N21" s="178"/>
    </row>
    <row r="22" spans="1:14" x14ac:dyDescent="0.25">
      <c r="A22" s="266" t="s">
        <v>1314</v>
      </c>
      <c r="B22" s="265"/>
      <c r="C22" s="265"/>
      <c r="D22" s="265"/>
      <c r="E22" s="265"/>
      <c r="N22" s="178"/>
    </row>
    <row r="23" spans="1:14" x14ac:dyDescent="0.25">
      <c r="A23" s="266"/>
      <c r="B23" s="265"/>
      <c r="C23" s="265"/>
      <c r="D23" s="265"/>
      <c r="E23" s="265"/>
      <c r="N23" s="178"/>
    </row>
    <row r="24" spans="1:14" x14ac:dyDescent="0.25">
      <c r="A24" s="266" t="s">
        <v>1315</v>
      </c>
      <c r="B24" s="265"/>
      <c r="C24" s="265"/>
      <c r="D24" s="265"/>
      <c r="E24" s="265"/>
      <c r="N24" s="178"/>
    </row>
    <row r="25" spans="1:14" x14ac:dyDescent="0.25">
      <c r="A25" s="266"/>
      <c r="B25" s="265"/>
      <c r="C25" s="265"/>
      <c r="D25" s="265"/>
      <c r="E25" s="265"/>
      <c r="N25" s="178"/>
    </row>
    <row r="26" spans="1:14" x14ac:dyDescent="0.25">
      <c r="A26" s="266" t="s">
        <v>1316</v>
      </c>
      <c r="B26" s="283"/>
      <c r="C26" s="265"/>
      <c r="D26" s="265"/>
      <c r="E26" s="265"/>
      <c r="N26" s="178"/>
    </row>
    <row r="27" spans="1:14" x14ac:dyDescent="0.25">
      <c r="A27" s="266"/>
      <c r="B27" s="265"/>
      <c r="C27" s="265"/>
      <c r="D27" s="265"/>
      <c r="E27" s="265"/>
      <c r="N27" s="178"/>
    </row>
    <row r="28" spans="1:14" x14ac:dyDescent="0.25">
      <c r="N28" s="178"/>
    </row>
    <row r="29" spans="1:14" x14ac:dyDescent="0.25">
      <c r="A29" s="270" t="s">
        <v>1317</v>
      </c>
      <c r="B29" s="284"/>
      <c r="C29" s="284"/>
      <c r="D29" s="284"/>
      <c r="E29" s="284"/>
      <c r="F29" s="284"/>
      <c r="G29" s="284"/>
      <c r="H29" s="284"/>
      <c r="I29" s="284"/>
      <c r="J29" s="284"/>
      <c r="K29" s="284"/>
      <c r="L29" s="284"/>
      <c r="M29" s="284"/>
      <c r="N29" s="285"/>
    </row>
    <row r="30" spans="1:14" x14ac:dyDescent="0.25">
      <c r="A30" s="284"/>
      <c r="B30" s="284"/>
      <c r="C30" s="284"/>
      <c r="D30" s="284"/>
      <c r="E30" s="284"/>
      <c r="F30" s="284"/>
      <c r="G30" s="284"/>
      <c r="H30" s="284"/>
      <c r="I30" s="284"/>
      <c r="J30" s="284"/>
      <c r="K30" s="284"/>
      <c r="L30" s="284"/>
      <c r="M30" s="284"/>
      <c r="N30" s="285"/>
    </row>
    <row r="31" spans="1:14" x14ac:dyDescent="0.25">
      <c r="A31" s="281" t="s">
        <v>1354</v>
      </c>
      <c r="B31" s="286"/>
      <c r="C31" s="286"/>
      <c r="D31" s="286"/>
      <c r="E31" s="286"/>
      <c r="F31" s="286"/>
      <c r="G31" s="286"/>
      <c r="H31" s="286"/>
      <c r="I31" s="286"/>
      <c r="J31" s="286"/>
      <c r="K31" s="286"/>
      <c r="L31" s="286"/>
      <c r="M31" s="286"/>
      <c r="N31" s="287"/>
    </row>
    <row r="32" spans="1:14" x14ac:dyDescent="0.25">
      <c r="A32" s="286"/>
      <c r="B32" s="286"/>
      <c r="C32" s="286"/>
      <c r="D32" s="286"/>
      <c r="E32" s="286"/>
      <c r="F32" s="286"/>
      <c r="G32" s="286"/>
      <c r="H32" s="286"/>
      <c r="I32" s="286"/>
      <c r="J32" s="286"/>
      <c r="K32" s="286"/>
      <c r="L32" s="286"/>
      <c r="M32" s="286"/>
      <c r="N32" s="287"/>
    </row>
    <row r="33" spans="1:14" x14ac:dyDescent="0.25">
      <c r="A33" s="286"/>
      <c r="B33" s="286"/>
      <c r="C33" s="286"/>
      <c r="D33" s="286"/>
      <c r="E33" s="286"/>
      <c r="F33" s="286"/>
      <c r="G33" s="286"/>
      <c r="H33" s="286"/>
      <c r="I33" s="286"/>
      <c r="J33" s="286"/>
      <c r="K33" s="286"/>
      <c r="L33" s="286"/>
      <c r="M33" s="286"/>
      <c r="N33" s="287"/>
    </row>
    <row r="34" spans="1:14" x14ac:dyDescent="0.25">
      <c r="A34" s="286"/>
      <c r="B34" s="286"/>
      <c r="C34" s="286"/>
      <c r="D34" s="286"/>
      <c r="E34" s="286"/>
      <c r="F34" s="286"/>
      <c r="G34" s="286"/>
      <c r="H34" s="286"/>
      <c r="I34" s="286"/>
      <c r="J34" s="286"/>
      <c r="K34" s="286"/>
      <c r="L34" s="286"/>
      <c r="M34" s="286"/>
      <c r="N34" s="287"/>
    </row>
    <row r="35" spans="1:14" x14ac:dyDescent="0.25">
      <c r="A35" s="286"/>
      <c r="B35" s="286"/>
      <c r="C35" s="286"/>
      <c r="D35" s="286"/>
      <c r="E35" s="286"/>
      <c r="F35" s="286"/>
      <c r="G35" s="286"/>
      <c r="H35" s="286"/>
      <c r="I35" s="286"/>
      <c r="J35" s="286"/>
      <c r="K35" s="286"/>
      <c r="L35" s="286"/>
      <c r="M35" s="286"/>
      <c r="N35" s="287"/>
    </row>
    <row r="36" spans="1:14" x14ac:dyDescent="0.25">
      <c r="A36" s="286"/>
      <c r="B36" s="286"/>
      <c r="C36" s="286"/>
      <c r="D36" s="286"/>
      <c r="E36" s="286"/>
      <c r="F36" s="286"/>
      <c r="G36" s="286"/>
      <c r="H36" s="286"/>
      <c r="I36" s="286"/>
      <c r="J36" s="286"/>
      <c r="K36" s="286"/>
      <c r="L36" s="286"/>
      <c r="M36" s="286"/>
      <c r="N36" s="287"/>
    </row>
    <row r="37" spans="1:14" x14ac:dyDescent="0.25">
      <c r="A37" s="286"/>
      <c r="B37" s="286"/>
      <c r="C37" s="286"/>
      <c r="D37" s="286"/>
      <c r="E37" s="286"/>
      <c r="F37" s="286"/>
      <c r="G37" s="286"/>
      <c r="H37" s="286"/>
      <c r="I37" s="286"/>
      <c r="J37" s="286"/>
      <c r="K37" s="286"/>
      <c r="L37" s="286"/>
      <c r="M37" s="286"/>
      <c r="N37" s="287"/>
    </row>
    <row r="38" spans="1:14" x14ac:dyDescent="0.25">
      <c r="A38" s="286"/>
      <c r="B38" s="286"/>
      <c r="C38" s="286"/>
      <c r="D38" s="286"/>
      <c r="E38" s="286"/>
      <c r="F38" s="286"/>
      <c r="G38" s="286"/>
      <c r="H38" s="286"/>
      <c r="I38" s="286"/>
      <c r="J38" s="286"/>
      <c r="K38" s="286"/>
      <c r="L38" s="286"/>
      <c r="M38" s="286"/>
      <c r="N38" s="287"/>
    </row>
    <row r="39" spans="1:14" ht="27.75" customHeight="1" x14ac:dyDescent="0.25">
      <c r="A39" s="286"/>
      <c r="B39" s="286"/>
      <c r="C39" s="286"/>
      <c r="D39" s="286"/>
      <c r="E39" s="286"/>
      <c r="F39" s="286"/>
      <c r="G39" s="286"/>
      <c r="H39" s="286"/>
      <c r="I39" s="286"/>
      <c r="J39" s="286"/>
      <c r="K39" s="286"/>
      <c r="L39" s="286"/>
      <c r="M39" s="286"/>
      <c r="N39" s="287"/>
    </row>
    <row r="40" spans="1:14" ht="15" customHeight="1" x14ac:dyDescent="0.25">
      <c r="A40" s="288" t="s">
        <v>1318</v>
      </c>
      <c r="B40" s="288"/>
      <c r="C40" s="288"/>
      <c r="D40" s="288"/>
      <c r="E40" s="288"/>
      <c r="F40" s="288"/>
      <c r="G40" s="288"/>
      <c r="H40" s="288"/>
      <c r="I40" s="288"/>
      <c r="J40" s="288"/>
      <c r="K40" s="288"/>
      <c r="L40" s="288"/>
      <c r="M40" s="288"/>
      <c r="N40" s="289"/>
    </row>
    <row r="41" spans="1:14" x14ac:dyDescent="0.25">
      <c r="A41" s="288"/>
      <c r="B41" s="288"/>
      <c r="C41" s="288"/>
      <c r="D41" s="288"/>
      <c r="E41" s="288"/>
      <c r="F41" s="288"/>
      <c r="G41" s="288"/>
      <c r="H41" s="288"/>
      <c r="I41" s="288"/>
      <c r="J41" s="288"/>
      <c r="K41" s="288"/>
      <c r="L41" s="288"/>
      <c r="M41" s="288"/>
      <c r="N41" s="289"/>
    </row>
    <row r="42" spans="1:14" x14ac:dyDescent="0.25">
      <c r="A42" s="288"/>
      <c r="B42" s="288"/>
      <c r="C42" s="288"/>
      <c r="D42" s="288"/>
      <c r="E42" s="288"/>
      <c r="F42" s="288"/>
      <c r="G42" s="288"/>
      <c r="H42" s="288"/>
      <c r="I42" s="288"/>
      <c r="J42" s="288"/>
      <c r="K42" s="288"/>
      <c r="L42" s="288"/>
      <c r="M42" s="288"/>
      <c r="N42" s="289"/>
    </row>
    <row r="43" spans="1:14" x14ac:dyDescent="0.25">
      <c r="A43" s="288"/>
      <c r="B43" s="288"/>
      <c r="C43" s="288"/>
      <c r="D43" s="288"/>
      <c r="E43" s="288"/>
      <c r="F43" s="288"/>
      <c r="G43" s="288"/>
      <c r="H43" s="288"/>
      <c r="I43" s="288"/>
      <c r="J43" s="288"/>
      <c r="K43" s="288"/>
      <c r="L43" s="288"/>
      <c r="M43" s="288"/>
      <c r="N43" s="289"/>
    </row>
    <row r="44" spans="1:14" x14ac:dyDescent="0.25">
      <c r="A44" s="288"/>
      <c r="B44" s="288"/>
      <c r="C44" s="288"/>
      <c r="D44" s="288"/>
      <c r="E44" s="288"/>
      <c r="F44" s="288"/>
      <c r="G44" s="288"/>
      <c r="H44" s="288"/>
      <c r="I44" s="288"/>
      <c r="J44" s="288"/>
      <c r="K44" s="288"/>
      <c r="L44" s="288"/>
      <c r="M44" s="288"/>
      <c r="N44" s="289"/>
    </row>
    <row r="45" spans="1:14" ht="15" customHeight="1" x14ac:dyDescent="0.25">
      <c r="A45" s="279" t="s">
        <v>1319</v>
      </c>
      <c r="B45" s="279"/>
      <c r="C45" s="279"/>
      <c r="D45" s="279"/>
      <c r="E45" s="279"/>
      <c r="F45" s="279"/>
      <c r="G45" s="279"/>
      <c r="H45" s="279"/>
      <c r="I45" s="280" t="s">
        <v>992</v>
      </c>
      <c r="J45" s="280"/>
      <c r="N45" s="178"/>
    </row>
    <row r="46" spans="1:14" ht="15" customHeight="1" x14ac:dyDescent="0.25">
      <c r="A46" s="279"/>
      <c r="B46" s="279"/>
      <c r="C46" s="279"/>
      <c r="D46" s="279"/>
      <c r="E46" s="279"/>
      <c r="F46" s="279"/>
      <c r="G46" s="279"/>
      <c r="H46" s="279"/>
      <c r="I46" s="280"/>
      <c r="J46" s="280"/>
      <c r="N46" s="178"/>
    </row>
    <row r="47" spans="1:14" ht="15" customHeight="1" x14ac:dyDescent="0.25">
      <c r="A47" s="281" t="s">
        <v>1320</v>
      </c>
      <c r="B47" s="281"/>
      <c r="C47" s="281"/>
      <c r="D47" s="281"/>
      <c r="E47" s="281"/>
      <c r="F47" s="281"/>
      <c r="G47" s="281"/>
      <c r="H47" s="281"/>
      <c r="I47" s="281"/>
      <c r="J47" s="281"/>
      <c r="K47" s="281"/>
      <c r="L47" s="281"/>
      <c r="M47" s="281"/>
      <c r="N47" s="282"/>
    </row>
    <row r="48" spans="1:14" ht="15" customHeight="1" x14ac:dyDescent="0.25">
      <c r="A48" s="281"/>
      <c r="B48" s="281"/>
      <c r="C48" s="281"/>
      <c r="D48" s="281"/>
      <c r="E48" s="281"/>
      <c r="F48" s="281"/>
      <c r="G48" s="281"/>
      <c r="H48" s="281"/>
      <c r="I48" s="281"/>
      <c r="J48" s="281"/>
      <c r="K48" s="281"/>
      <c r="L48" s="281"/>
      <c r="M48" s="281"/>
      <c r="N48" s="282"/>
    </row>
    <row r="49" spans="1:14" ht="15" customHeight="1" x14ac:dyDescent="0.25">
      <c r="A49" s="281"/>
      <c r="B49" s="281"/>
      <c r="C49" s="281"/>
      <c r="D49" s="281"/>
      <c r="E49" s="281"/>
      <c r="F49" s="281"/>
      <c r="G49" s="281"/>
      <c r="H49" s="281"/>
      <c r="I49" s="281"/>
      <c r="J49" s="281"/>
      <c r="K49" s="281"/>
      <c r="L49" s="281"/>
      <c r="M49" s="281"/>
      <c r="N49" s="282"/>
    </row>
    <row r="50" spans="1:14" ht="15" customHeight="1" x14ac:dyDescent="0.25">
      <c r="A50" s="281"/>
      <c r="B50" s="281"/>
      <c r="C50" s="281"/>
      <c r="D50" s="281"/>
      <c r="E50" s="281"/>
      <c r="F50" s="281"/>
      <c r="G50" s="281"/>
      <c r="H50" s="281"/>
      <c r="I50" s="281"/>
      <c r="J50" s="281"/>
      <c r="K50" s="281"/>
      <c r="L50" s="281"/>
      <c r="M50" s="281"/>
      <c r="N50" s="282"/>
    </row>
    <row r="51" spans="1:14" x14ac:dyDescent="0.25">
      <c r="A51" s="281"/>
      <c r="B51" s="281"/>
      <c r="C51" s="281"/>
      <c r="D51" s="281"/>
      <c r="E51" s="281"/>
      <c r="F51" s="281"/>
      <c r="G51" s="281"/>
      <c r="H51" s="281"/>
      <c r="I51" s="281"/>
      <c r="J51" s="281"/>
      <c r="K51" s="281"/>
      <c r="L51" s="281"/>
      <c r="M51" s="281"/>
      <c r="N51" s="282"/>
    </row>
    <row r="52" spans="1:14" x14ac:dyDescent="0.25">
      <c r="N52" s="178"/>
    </row>
    <row r="53" spans="1:14" x14ac:dyDescent="0.25">
      <c r="A53" s="270" t="s">
        <v>1321</v>
      </c>
      <c r="B53" s="270"/>
      <c r="C53" s="270"/>
      <c r="D53" s="270"/>
      <c r="E53" s="270"/>
      <c r="F53" s="270"/>
      <c r="G53" s="270"/>
      <c r="H53" s="270"/>
      <c r="I53" s="270"/>
      <c r="J53" s="270"/>
      <c r="K53" s="270"/>
      <c r="L53" s="270"/>
      <c r="M53" s="270"/>
      <c r="N53" s="271"/>
    </row>
    <row r="54" spans="1:14" x14ac:dyDescent="0.25">
      <c r="A54" s="270"/>
      <c r="B54" s="270"/>
      <c r="C54" s="270"/>
      <c r="D54" s="270"/>
      <c r="E54" s="270"/>
      <c r="F54" s="270"/>
      <c r="G54" s="270"/>
      <c r="H54" s="270"/>
      <c r="I54" s="270"/>
      <c r="J54" s="270"/>
      <c r="K54" s="270"/>
      <c r="L54" s="270"/>
      <c r="M54" s="270"/>
      <c r="N54" s="271"/>
    </row>
    <row r="55" spans="1:14" x14ac:dyDescent="0.25">
      <c r="A55" s="272" t="s">
        <v>1322</v>
      </c>
      <c r="B55" s="273"/>
      <c r="C55" s="273"/>
      <c r="D55" s="273"/>
      <c r="E55" s="273"/>
      <c r="F55" s="273"/>
      <c r="G55" s="273"/>
      <c r="H55" s="273"/>
      <c r="I55" s="273"/>
      <c r="J55" s="273"/>
      <c r="K55" s="273"/>
      <c r="L55" s="273"/>
      <c r="M55" s="273"/>
      <c r="N55" s="274"/>
    </row>
    <row r="56" spans="1:14" x14ac:dyDescent="0.25">
      <c r="A56" s="275"/>
      <c r="B56" s="275"/>
      <c r="C56" s="275"/>
      <c r="D56" s="275"/>
      <c r="E56" s="275"/>
      <c r="F56" s="275"/>
      <c r="G56" s="275"/>
      <c r="H56" s="275"/>
      <c r="I56" s="275"/>
      <c r="J56" s="275"/>
      <c r="K56" s="275"/>
      <c r="L56" s="275"/>
      <c r="M56" s="275"/>
      <c r="N56" s="276"/>
    </row>
    <row r="57" spans="1:14" x14ac:dyDescent="0.25">
      <c r="A57" t="s">
        <v>1355</v>
      </c>
    </row>
  </sheetData>
  <sheetProtection algorithmName="SHA-512" hashValue="Fd0caigw3fUKiapaFmc6dPL34S02ZtT4ettjGUMf/X3nhfs2jOPEwom7S18uK8GviIR4dVspu593Ic/VhJVt3g==" saltValue="rPeSRJnFvW3POdRuXYpmqA==" spinCount="100000" sheet="1" objects="1" scenarios="1"/>
  <mergeCells count="19">
    <mergeCell ref="A53:N54"/>
    <mergeCell ref="A55:N56"/>
    <mergeCell ref="A5:N15"/>
    <mergeCell ref="A45:H46"/>
    <mergeCell ref="I45:J46"/>
    <mergeCell ref="A47:N51"/>
    <mergeCell ref="A26:A27"/>
    <mergeCell ref="B26:E27"/>
    <mergeCell ref="A29:N30"/>
    <mergeCell ref="A31:N39"/>
    <mergeCell ref="A40:N44"/>
    <mergeCell ref="A20:E21"/>
    <mergeCell ref="A22:A23"/>
    <mergeCell ref="B22:E23"/>
    <mergeCell ref="A24:A25"/>
    <mergeCell ref="B24:E25"/>
    <mergeCell ref="A1:N4"/>
    <mergeCell ref="B17:E17"/>
    <mergeCell ref="B18:E18"/>
  </mergeCells>
  <hyperlinks>
    <hyperlink ref="A55:N56" r:id="rId1" display="View Frequently Asked Questions (Updated Periodically)" xr:uid="{D3CAE419-F39D-4DE2-A2E9-025CD92CB580}"/>
  </hyperlinks>
  <pageMargins left="0.7" right="0.7" top="0.75" bottom="0.75" header="0.3" footer="0.3"/>
  <pageSetup orientation="portrait" horizontalDpi="4294967293" verticalDpi="0" r:id="rId2"/>
  <extLst>
    <ext xmlns:x14="http://schemas.microsoft.com/office/spreadsheetml/2009/9/main" uri="{CCE6A557-97BC-4b89-ADB6-D9C93CAAB3DF}">
      <x14:dataValidations xmlns:xm="http://schemas.microsoft.com/office/excel/2006/main" count="2">
        <x14:dataValidation type="list" allowBlank="1" showInputMessage="1" showErrorMessage="1" xr:uid="{F58BE3E2-54B2-4B45-8955-625EF26EA99E}">
          <x14:formula1>
            <xm:f>Lists!$B$130:$B$243</xm:f>
          </x14:formula1>
          <xm:sqref>B17:E17</xm:sqref>
        </x14:dataValidation>
        <x14:dataValidation type="list" allowBlank="1" showInputMessage="1" showErrorMessage="1" xr:uid="{7B5C2E70-5AEE-496C-8EA0-426FC441BC9C}">
          <x14:formula1>
            <xm:f>Lists!$B$125</xm:f>
          </x14:formula1>
          <xm:sqref>B18:E18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FBA7-15B6-4955-B9C3-ADAC4392547B}">
  <sheetPr codeName="Sheet5">
    <tabColor rgb="FF599046"/>
  </sheetPr>
  <dimension ref="B2:R78"/>
  <sheetViews>
    <sheetView zoomScaleNormal="100" workbookViewId="0">
      <selection activeCell="C10" sqref="C10"/>
    </sheetView>
  </sheetViews>
  <sheetFormatPr defaultColWidth="9.140625" defaultRowHeight="15" x14ac:dyDescent="0.25"/>
  <cols>
    <col min="1" max="1" width="3.5703125" style="11" customWidth="1"/>
    <col min="2" max="2" width="56.7109375" style="1" customWidth="1"/>
    <col min="3" max="3" width="13.7109375" style="7" customWidth="1"/>
    <col min="4" max="4" width="29.7109375" style="34" customWidth="1"/>
    <col min="5" max="5" width="40.7109375" style="34" customWidth="1"/>
    <col min="6" max="6" width="60.7109375" style="34" customWidth="1"/>
    <col min="7" max="7" width="60.7109375" style="7" customWidth="1"/>
    <col min="8" max="17" width="9.140625" style="11"/>
    <col min="18" max="18" width="12.5703125" style="11" customWidth="1"/>
    <col min="19" max="16384" width="9.140625" style="11"/>
  </cols>
  <sheetData>
    <row r="2" spans="2:18" ht="28.5" customHeight="1" thickBot="1" x14ac:dyDescent="0.3">
      <c r="B2" s="291" t="s">
        <v>136</v>
      </c>
      <c r="C2" s="291"/>
      <c r="D2" s="291"/>
      <c r="E2" s="291"/>
      <c r="F2" s="291"/>
      <c r="G2" s="291"/>
    </row>
    <row r="3" spans="2:18" ht="29.25" thickTop="1" x14ac:dyDescent="0.25">
      <c r="B3" s="10"/>
      <c r="C3" s="32"/>
      <c r="D3" s="10"/>
      <c r="E3" s="10"/>
      <c r="G3" s="6"/>
    </row>
    <row r="4" spans="2:18" ht="17.25" customHeight="1" x14ac:dyDescent="0.25">
      <c r="B4" s="294" t="s">
        <v>68</v>
      </c>
      <c r="C4" s="9" t="s">
        <v>69</v>
      </c>
      <c r="D4" s="180">
        <v>44743</v>
      </c>
      <c r="E4" s="10"/>
      <c r="G4" s="6"/>
    </row>
    <row r="5" spans="2:18" ht="17.25" customHeight="1" x14ac:dyDescent="0.25">
      <c r="B5" s="295"/>
      <c r="C5" s="9" t="s">
        <v>70</v>
      </c>
      <c r="D5" s="180">
        <v>45107</v>
      </c>
      <c r="E5" s="10"/>
      <c r="G5" s="6"/>
    </row>
    <row r="6" spans="2:18" ht="28.5" x14ac:dyDescent="0.25">
      <c r="B6" s="42"/>
      <c r="G6" s="6"/>
    </row>
    <row r="7" spans="2:18" s="34" customFormat="1" ht="61.5" customHeight="1" x14ac:dyDescent="0.25">
      <c r="B7" s="296" t="s">
        <v>71</v>
      </c>
      <c r="C7" s="296"/>
      <c r="D7" s="292"/>
      <c r="E7" s="296"/>
      <c r="G7" s="7"/>
    </row>
    <row r="8" spans="2:18" ht="24.95" customHeight="1" thickBot="1" x14ac:dyDescent="0.3">
      <c r="B8" s="297" t="s">
        <v>72</v>
      </c>
      <c r="C8" s="298"/>
      <c r="D8" s="298"/>
      <c r="E8" s="298"/>
      <c r="F8" s="299"/>
    </row>
    <row r="9" spans="2:18" ht="21" customHeight="1" thickTop="1" x14ac:dyDescent="0.25">
      <c r="B9" s="56" t="s">
        <v>73</v>
      </c>
      <c r="C9" s="57" t="s">
        <v>74</v>
      </c>
      <c r="D9" s="58" t="s">
        <v>75</v>
      </c>
      <c r="E9" s="59" t="s">
        <v>76</v>
      </c>
      <c r="F9" s="60" t="s">
        <v>77</v>
      </c>
    </row>
    <row r="10" spans="2:18" ht="35.25" customHeight="1" x14ac:dyDescent="0.25">
      <c r="B10" s="8" t="s">
        <v>137</v>
      </c>
      <c r="C10" s="181"/>
      <c r="D10" s="182"/>
      <c r="E10" s="183"/>
      <c r="F10" s="25"/>
    </row>
    <row r="11" spans="2:18" ht="35.25" customHeight="1" x14ac:dyDescent="0.25">
      <c r="B11" s="3" t="s">
        <v>138</v>
      </c>
      <c r="C11" s="184"/>
      <c r="D11" s="182"/>
      <c r="E11" s="182"/>
      <c r="F11" s="25"/>
    </row>
    <row r="12" spans="2:18" ht="33.75" customHeight="1" x14ac:dyDescent="0.25">
      <c r="B12" s="14" t="s">
        <v>361</v>
      </c>
      <c r="C12" s="185"/>
      <c r="D12" s="186"/>
      <c r="E12" s="186"/>
      <c r="F12" s="24" t="s">
        <v>514</v>
      </c>
    </row>
    <row r="13" spans="2:18" x14ac:dyDescent="0.25">
      <c r="B13" s="300"/>
      <c r="C13" s="301"/>
      <c r="D13" s="301"/>
      <c r="E13" s="301"/>
      <c r="F13" s="302"/>
    </row>
    <row r="14" spans="2:18" ht="21" customHeight="1" thickBot="1" x14ac:dyDescent="0.3">
      <c r="B14" s="61" t="s">
        <v>362</v>
      </c>
      <c r="C14" s="62" t="s">
        <v>363</v>
      </c>
      <c r="D14" s="66" t="s">
        <v>75</v>
      </c>
      <c r="E14" s="67" t="s">
        <v>76</v>
      </c>
      <c r="F14" s="63" t="s">
        <v>77</v>
      </c>
      <c r="R14" s="13" t="s">
        <v>734</v>
      </c>
    </row>
    <row r="15" spans="2:18" ht="36" customHeight="1" thickTop="1" x14ac:dyDescent="0.25">
      <c r="B15" s="77" t="s">
        <v>301</v>
      </c>
      <c r="C15" s="187"/>
      <c r="D15" s="182"/>
      <c r="E15" s="183"/>
      <c r="F15" s="20" t="s">
        <v>513</v>
      </c>
      <c r="R15" s="47" t="str">
        <f>IF($C$15&lt;&gt;"", IF($C$15="Yes", 1, 0), "")</f>
        <v/>
      </c>
    </row>
    <row r="16" spans="2:18" ht="20.25" customHeight="1" x14ac:dyDescent="0.25">
      <c r="B16" s="46" t="s">
        <v>302</v>
      </c>
      <c r="C16" s="188"/>
      <c r="D16" s="182"/>
      <c r="E16" s="182"/>
      <c r="F16" s="25" t="s">
        <v>515</v>
      </c>
      <c r="R16" s="47" t="str">
        <f>IF($C$16&lt;&gt;"", IF($C$16="Yes", 1, 0), "")</f>
        <v/>
      </c>
    </row>
    <row r="17" spans="2:18" ht="20.25" customHeight="1" x14ac:dyDescent="0.25">
      <c r="B17" s="46" t="s">
        <v>303</v>
      </c>
      <c r="C17" s="188"/>
      <c r="D17" s="186"/>
      <c r="E17" s="182"/>
      <c r="F17" s="25" t="s">
        <v>515</v>
      </c>
      <c r="R17" s="47" t="str">
        <f>IF($C$17&lt;&gt;"", IF($C$17="Yes", 1, 0), "")</f>
        <v/>
      </c>
    </row>
    <row r="18" spans="2:18" ht="20.25" customHeight="1" x14ac:dyDescent="0.25">
      <c r="B18" s="46" t="s">
        <v>304</v>
      </c>
      <c r="C18" s="187"/>
      <c r="D18" s="182"/>
      <c r="E18" s="182"/>
      <c r="F18" s="25" t="s">
        <v>515</v>
      </c>
      <c r="R18" s="47" t="str">
        <f>IF($C$18&lt;&gt;"", IF($C$18="Yes", 1, 0), "")</f>
        <v/>
      </c>
    </row>
    <row r="19" spans="2:18" ht="20.25" customHeight="1" x14ac:dyDescent="0.25">
      <c r="B19" s="46" t="s">
        <v>305</v>
      </c>
      <c r="C19" s="188"/>
      <c r="D19" s="182"/>
      <c r="E19" s="182"/>
      <c r="F19" s="25" t="s">
        <v>515</v>
      </c>
      <c r="J19" s="11" t="str">
        <f>IF(ISBLANK('1. Strategic Planning'!C29),"",'1. Strategic Planning'!C29)</f>
        <v/>
      </c>
      <c r="R19" s="47" t="str">
        <f>IF($C$19&lt;&gt;"", IF($C$19="Yes", 1, 0), "")</f>
        <v/>
      </c>
    </row>
    <row r="20" spans="2:18" ht="20.25" customHeight="1" x14ac:dyDescent="0.25">
      <c r="B20" s="46" t="s">
        <v>306</v>
      </c>
      <c r="C20" s="188"/>
      <c r="D20" s="186"/>
      <c r="E20" s="182"/>
      <c r="F20" s="25" t="s">
        <v>515</v>
      </c>
      <c r="R20" s="47" t="str">
        <f>IF($C$20&lt;&gt;"", IF($C$20="Yes", 1, 0), "")</f>
        <v/>
      </c>
    </row>
    <row r="21" spans="2:18" ht="20.25" customHeight="1" x14ac:dyDescent="0.25">
      <c r="B21" s="46" t="s">
        <v>307</v>
      </c>
      <c r="C21" s="188"/>
      <c r="D21" s="182"/>
      <c r="E21" s="182"/>
      <c r="F21" s="25" t="s">
        <v>515</v>
      </c>
      <c r="R21" s="47" t="str">
        <f>IF($C$21&lt;&gt;"", IF($C$21="Yes", 1, 0), "")</f>
        <v/>
      </c>
    </row>
    <row r="22" spans="2:18" ht="20.25" customHeight="1" x14ac:dyDescent="0.25">
      <c r="B22" s="46" t="s">
        <v>308</v>
      </c>
      <c r="C22" s="188"/>
      <c r="D22" s="182"/>
      <c r="E22" s="182"/>
      <c r="F22" s="25" t="s">
        <v>515</v>
      </c>
      <c r="R22" s="47" t="str">
        <f>IF($C$22&lt;&gt;"", IF($C$22="Yes", 1, 0), "")</f>
        <v/>
      </c>
    </row>
    <row r="23" spans="2:18" ht="20.25" customHeight="1" x14ac:dyDescent="0.25">
      <c r="B23" s="46" t="s">
        <v>309</v>
      </c>
      <c r="C23" s="188"/>
      <c r="D23" s="186"/>
      <c r="E23" s="182"/>
      <c r="F23" s="25" t="s">
        <v>515</v>
      </c>
      <c r="R23" s="47" t="str">
        <f>IF($C$23&lt;&gt;"", IF($C$23="Yes", 1, 0), "")</f>
        <v/>
      </c>
    </row>
    <row r="24" spans="2:18" ht="20.25" customHeight="1" x14ac:dyDescent="0.25">
      <c r="B24" s="46" t="s">
        <v>310</v>
      </c>
      <c r="C24" s="188"/>
      <c r="D24" s="182"/>
      <c r="E24" s="182"/>
      <c r="F24" s="25" t="s">
        <v>515</v>
      </c>
      <c r="R24" s="47" t="str">
        <f>IF($C$24&lt;&gt;"", IF($C$24="Yes", 1, 0), "")</f>
        <v/>
      </c>
    </row>
    <row r="25" spans="2:18" ht="20.25" customHeight="1" x14ac:dyDescent="0.25">
      <c r="B25" s="46" t="s">
        <v>311</v>
      </c>
      <c r="C25" s="188"/>
      <c r="D25" s="182"/>
      <c r="E25" s="182"/>
      <c r="F25" s="25" t="s">
        <v>515</v>
      </c>
      <c r="R25" s="47" t="str">
        <f>IF($C$25&lt;&gt;"", IF($C$25="Yes", 1, 0), "")</f>
        <v/>
      </c>
    </row>
    <row r="26" spans="2:18" ht="20.25" customHeight="1" x14ac:dyDescent="0.25">
      <c r="B26" s="46" t="s">
        <v>312</v>
      </c>
      <c r="C26" s="188"/>
      <c r="D26" s="182"/>
      <c r="E26" s="182"/>
      <c r="F26" s="25" t="s">
        <v>515</v>
      </c>
      <c r="R26" s="47" t="str">
        <f>IF($C$26&lt;&gt;"", IF($C$26="Yes", 1, 0), "")</f>
        <v/>
      </c>
    </row>
    <row r="27" spans="2:18" ht="20.25" customHeight="1" x14ac:dyDescent="0.25">
      <c r="B27" s="46" t="s">
        <v>313</v>
      </c>
      <c r="C27" s="188"/>
      <c r="D27" s="182"/>
      <c r="E27" s="182"/>
      <c r="F27" s="25" t="s">
        <v>515</v>
      </c>
      <c r="R27" s="47" t="str">
        <f>IF($C$27&lt;&gt;"", IF($C$27="Yes", 1, 0), "")</f>
        <v/>
      </c>
    </row>
    <row r="28" spans="2:18" ht="20.25" customHeight="1" thickBot="1" x14ac:dyDescent="0.3">
      <c r="B28" s="73" t="s">
        <v>314</v>
      </c>
      <c r="C28" s="189"/>
      <c r="D28" s="182"/>
      <c r="E28" s="190"/>
      <c r="F28" s="40" t="s">
        <v>515</v>
      </c>
      <c r="R28" s="47" t="str">
        <f>IF($C$28&lt;&gt;"", IF($C$28="Yes", 1, 0), "")</f>
        <v/>
      </c>
    </row>
    <row r="29" spans="2:18" ht="20.25" customHeight="1" thickTop="1" x14ac:dyDescent="0.25">
      <c r="B29" s="101" t="s">
        <v>739</v>
      </c>
      <c r="C29" s="103" t="str">
        <f>IF(COUNT($R$15:$R$28)=0,"",SUM($R$15:$R$28))</f>
        <v/>
      </c>
      <c r="D29" s="102"/>
      <c r="E29" s="102"/>
      <c r="F29" s="102"/>
      <c r="R29" s="6"/>
    </row>
    <row r="30" spans="2:18" ht="15" customHeight="1" x14ac:dyDescent="0.25">
      <c r="B30" s="300"/>
      <c r="C30" s="303"/>
      <c r="D30" s="303"/>
      <c r="E30" s="303"/>
      <c r="F30" s="304"/>
      <c r="R30" s="6"/>
    </row>
    <row r="31" spans="2:18" ht="20.25" customHeight="1" thickBot="1" x14ac:dyDescent="0.3">
      <c r="B31" s="99" t="s">
        <v>73</v>
      </c>
      <c r="C31" s="100" t="s">
        <v>74</v>
      </c>
      <c r="D31" s="66" t="s">
        <v>75</v>
      </c>
      <c r="E31" s="67" t="s">
        <v>76</v>
      </c>
      <c r="F31" s="63" t="s">
        <v>77</v>
      </c>
      <c r="R31" s="6"/>
    </row>
    <row r="32" spans="2:18" ht="30" customHeight="1" thickTop="1" x14ac:dyDescent="0.25">
      <c r="B32" s="191"/>
      <c r="C32" s="192"/>
      <c r="D32" s="183"/>
      <c r="E32" s="183"/>
      <c r="F32" s="20" t="s">
        <v>1324</v>
      </c>
    </row>
    <row r="33" spans="2:7" ht="30" customHeight="1" x14ac:dyDescent="0.25">
      <c r="B33" s="193"/>
      <c r="C33" s="184"/>
      <c r="D33" s="182"/>
      <c r="E33" s="182"/>
      <c r="F33" s="20" t="s">
        <v>1324</v>
      </c>
    </row>
    <row r="34" spans="2:7" ht="30" customHeight="1" x14ac:dyDescent="0.25">
      <c r="B34" s="193"/>
      <c r="C34" s="184"/>
      <c r="D34" s="182"/>
      <c r="E34" s="182"/>
      <c r="F34" s="20" t="s">
        <v>1324</v>
      </c>
    </row>
    <row r="36" spans="2:7" ht="35.25" customHeight="1" x14ac:dyDescent="0.25">
      <c r="B36" s="292" t="s">
        <v>90</v>
      </c>
      <c r="C36" s="292"/>
      <c r="D36" s="292"/>
      <c r="E36" s="292"/>
      <c r="F36" s="292"/>
    </row>
    <row r="37" spans="2:7" ht="24.95" customHeight="1" thickBot="1" x14ac:dyDescent="0.3">
      <c r="B37" s="293" t="s">
        <v>91</v>
      </c>
      <c r="C37" s="293"/>
      <c r="D37" s="293"/>
      <c r="E37" s="293"/>
      <c r="F37" s="293"/>
      <c r="G37" s="293"/>
    </row>
    <row r="38" spans="2:7" ht="21" customHeight="1" thickTop="1" x14ac:dyDescent="0.25">
      <c r="B38" s="53" t="s">
        <v>73</v>
      </c>
      <c r="C38" s="54" t="s">
        <v>74</v>
      </c>
      <c r="D38" s="53" t="s">
        <v>92</v>
      </c>
      <c r="E38" s="55" t="s">
        <v>93</v>
      </c>
      <c r="F38" s="53" t="s">
        <v>94</v>
      </c>
      <c r="G38" s="53" t="s">
        <v>77</v>
      </c>
    </row>
    <row r="39" spans="2:7" ht="28.5" customHeight="1" x14ac:dyDescent="0.25">
      <c r="B39" s="3" t="s">
        <v>366</v>
      </c>
      <c r="C39" s="184"/>
      <c r="D39" s="305" t="s">
        <v>367</v>
      </c>
      <c r="E39" s="307" t="str">
        <f>(IF(AND($C$39&lt;&gt;"",$C$40&lt;&gt;""),$C$39/$C$40,"Incomplete"))</f>
        <v>Incomplete</v>
      </c>
      <c r="F39" s="309"/>
      <c r="G39" s="305" t="s">
        <v>168</v>
      </c>
    </row>
    <row r="40" spans="2:7" ht="28.5" customHeight="1" thickBot="1" x14ac:dyDescent="0.3">
      <c r="B40" s="4" t="s">
        <v>364</v>
      </c>
      <c r="C40" s="194"/>
      <c r="D40" s="306"/>
      <c r="E40" s="308"/>
      <c r="F40" s="310"/>
      <c r="G40" s="306"/>
    </row>
    <row r="41" spans="2:7" ht="44.25" customHeight="1" x14ac:dyDescent="0.25">
      <c r="B41" s="8" t="s">
        <v>139</v>
      </c>
      <c r="C41" s="184"/>
      <c r="D41" s="311" t="s">
        <v>140</v>
      </c>
      <c r="E41" s="307" t="str">
        <f>(IF(AND($C$41&lt;&gt;"",$C$42&lt;&gt;""),$C$41/$C$42,"Incomplete"))</f>
        <v>Incomplete</v>
      </c>
      <c r="F41" s="313"/>
      <c r="G41" s="314"/>
    </row>
    <row r="42" spans="2:7" ht="44.25" customHeight="1" thickBot="1" x14ac:dyDescent="0.3">
      <c r="B42" s="3" t="s">
        <v>141</v>
      </c>
      <c r="C42" s="194"/>
      <c r="D42" s="306"/>
      <c r="E42" s="308"/>
      <c r="F42" s="310"/>
      <c r="G42" s="315"/>
    </row>
    <row r="43" spans="2:7" ht="46.5" customHeight="1" x14ac:dyDescent="0.25">
      <c r="B43" s="5" t="s">
        <v>365</v>
      </c>
      <c r="C43" s="195"/>
      <c r="D43" s="311" t="s">
        <v>142</v>
      </c>
      <c r="E43" s="312" t="str">
        <f>(IF(AND($C$43&lt;&gt;"",$C$44&lt;&gt;""),$C$43/$C$44,"Incomplete"))</f>
        <v>Incomplete</v>
      </c>
      <c r="F43" s="313"/>
      <c r="G43" s="311"/>
    </row>
    <row r="44" spans="2:7" ht="46.5" customHeight="1" thickBot="1" x14ac:dyDescent="0.3">
      <c r="B44" s="4" t="s">
        <v>167</v>
      </c>
      <c r="C44" s="196"/>
      <c r="D44" s="306"/>
      <c r="E44" s="308"/>
      <c r="F44" s="310"/>
      <c r="G44" s="306"/>
    </row>
    <row r="45" spans="2:7" ht="30" customHeight="1" x14ac:dyDescent="0.25">
      <c r="B45" s="197"/>
      <c r="C45" s="195"/>
      <c r="D45" s="317"/>
      <c r="E45" s="319" t="str">
        <f>(IF(AND($C$45&lt;&gt;"",$C$46&lt;&gt;""),$C$45/$C$46,"Incomplete"))</f>
        <v>Incomplete</v>
      </c>
      <c r="F45" s="317"/>
      <c r="G45" s="321" t="s">
        <v>1324</v>
      </c>
    </row>
    <row r="46" spans="2:7" ht="30" customHeight="1" thickBot="1" x14ac:dyDescent="0.3">
      <c r="B46" s="198"/>
      <c r="C46" s="196"/>
      <c r="D46" s="318"/>
      <c r="E46" s="320"/>
      <c r="F46" s="318"/>
      <c r="G46" s="322"/>
    </row>
    <row r="47" spans="2:7" ht="30" customHeight="1" x14ac:dyDescent="0.25">
      <c r="B47" s="197"/>
      <c r="C47" s="195"/>
      <c r="D47" s="317"/>
      <c r="E47" s="319" t="str">
        <f>(IF(AND($C$47&lt;&gt;"",$C$48&lt;&gt;""),$C$47/$C$48,"Incomplete"))</f>
        <v>Incomplete</v>
      </c>
      <c r="F47" s="317"/>
      <c r="G47" s="321" t="s">
        <v>1324</v>
      </c>
    </row>
    <row r="48" spans="2:7" ht="30" customHeight="1" thickBot="1" x14ac:dyDescent="0.3">
      <c r="B48" s="198"/>
      <c r="C48" s="196"/>
      <c r="D48" s="318"/>
      <c r="E48" s="320"/>
      <c r="F48" s="318"/>
      <c r="G48" s="322"/>
    </row>
    <row r="49" spans="2:7" ht="30" customHeight="1" x14ac:dyDescent="0.25">
      <c r="B49" s="197"/>
      <c r="C49" s="195"/>
      <c r="D49" s="317"/>
      <c r="E49" s="319" t="str">
        <f>(IF(AND($C$49&lt;&gt;"",$C$50&lt;&gt;""),$C$49/$C$50,"Incomplete"))</f>
        <v>Incomplete</v>
      </c>
      <c r="F49" s="317"/>
      <c r="G49" s="321" t="s">
        <v>1324</v>
      </c>
    </row>
    <row r="50" spans="2:7" ht="30" customHeight="1" thickBot="1" x14ac:dyDescent="0.3">
      <c r="B50" s="198"/>
      <c r="C50" s="196"/>
      <c r="D50" s="318"/>
      <c r="E50" s="320"/>
      <c r="F50" s="318"/>
      <c r="G50" s="322"/>
    </row>
    <row r="52" spans="2:7" ht="41.25" customHeight="1" x14ac:dyDescent="0.25">
      <c r="B52" s="292" t="s">
        <v>97</v>
      </c>
      <c r="C52" s="292"/>
      <c r="D52" s="292"/>
      <c r="E52" s="292"/>
      <c r="F52" s="292"/>
    </row>
    <row r="53" spans="2:7" ht="24.95" customHeight="1" thickBot="1" x14ac:dyDescent="0.3">
      <c r="B53" s="316" t="s">
        <v>98</v>
      </c>
      <c r="C53" s="316"/>
      <c r="D53" s="316"/>
      <c r="E53" s="316"/>
      <c r="F53" s="316"/>
      <c r="G53" s="316"/>
    </row>
    <row r="54" spans="2:7" ht="21" customHeight="1" thickTop="1" x14ac:dyDescent="0.25">
      <c r="B54" s="49" t="s">
        <v>73</v>
      </c>
      <c r="C54" s="64" t="s">
        <v>74</v>
      </c>
      <c r="D54" s="49" t="s">
        <v>99</v>
      </c>
      <c r="E54" s="65" t="s">
        <v>93</v>
      </c>
      <c r="F54" s="49" t="s">
        <v>94</v>
      </c>
      <c r="G54" s="49" t="s">
        <v>77</v>
      </c>
    </row>
    <row r="55" spans="2:7" ht="30.75" customHeight="1" x14ac:dyDescent="0.25">
      <c r="B55" s="2" t="s">
        <v>166</v>
      </c>
      <c r="C55" s="184"/>
      <c r="D55" s="324" t="s">
        <v>143</v>
      </c>
      <c r="E55" s="323" t="str">
        <f>(IF(AND($C$55&lt;&gt;"",$C$56&lt;&gt;""),$C$55/$C$56,"Incomplete"))</f>
        <v>Incomplete</v>
      </c>
      <c r="F55" s="329"/>
      <c r="G55" s="330"/>
    </row>
    <row r="56" spans="2:7" ht="30.75" customHeight="1" thickBot="1" x14ac:dyDescent="0.3">
      <c r="B56" s="2" t="s">
        <v>366</v>
      </c>
      <c r="C56" s="196"/>
      <c r="D56" s="325"/>
      <c r="E56" s="320"/>
      <c r="F56" s="318"/>
      <c r="G56" s="322"/>
    </row>
    <row r="57" spans="2:7" ht="30" customHeight="1" x14ac:dyDescent="0.25">
      <c r="B57" s="200"/>
      <c r="C57" s="195"/>
      <c r="D57" s="326"/>
      <c r="E57" s="323" t="str">
        <f>(IF(AND($C$57&lt;&gt;"",$C$58&lt;&gt;""),$C$57/$C$58,"Incomplete"))</f>
        <v>Incomplete</v>
      </c>
      <c r="F57" s="317"/>
      <c r="G57" s="321" t="s">
        <v>1324</v>
      </c>
    </row>
    <row r="58" spans="2:7" ht="30" customHeight="1" thickBot="1" x14ac:dyDescent="0.3">
      <c r="B58" s="201"/>
      <c r="C58" s="196"/>
      <c r="D58" s="327"/>
      <c r="E58" s="320"/>
      <c r="F58" s="318"/>
      <c r="G58" s="322"/>
    </row>
    <row r="59" spans="2:7" ht="30" customHeight="1" x14ac:dyDescent="0.25">
      <c r="B59" s="200"/>
      <c r="C59" s="195"/>
      <c r="D59" s="326"/>
      <c r="E59" s="323" t="str">
        <f>(IF(AND($C$59&lt;&gt;"",$C$60&lt;&gt;""),$C$59/$C$60,"Incomplete"))</f>
        <v>Incomplete</v>
      </c>
      <c r="F59" s="317"/>
      <c r="G59" s="321" t="s">
        <v>1324</v>
      </c>
    </row>
    <row r="60" spans="2:7" ht="30" customHeight="1" thickBot="1" x14ac:dyDescent="0.3">
      <c r="B60" s="201"/>
      <c r="C60" s="196"/>
      <c r="D60" s="327"/>
      <c r="E60" s="320"/>
      <c r="F60" s="318"/>
      <c r="G60" s="322"/>
    </row>
    <row r="61" spans="2:7" ht="30" customHeight="1" x14ac:dyDescent="0.25">
      <c r="B61" s="200"/>
      <c r="C61" s="195"/>
      <c r="D61" s="326"/>
      <c r="E61" s="323" t="str">
        <f>(IF(AND($C$61&lt;&gt;"",$C$62&lt;&gt;""),$C$61/$C$62,"Incomplete"))</f>
        <v>Incomplete</v>
      </c>
      <c r="F61" s="317"/>
      <c r="G61" s="328" t="s">
        <v>1324</v>
      </c>
    </row>
    <row r="62" spans="2:7" ht="30" customHeight="1" thickBot="1" x14ac:dyDescent="0.3">
      <c r="B62" s="201"/>
      <c r="C62" s="196"/>
      <c r="D62" s="327"/>
      <c r="E62" s="320"/>
      <c r="F62" s="318"/>
      <c r="G62" s="322"/>
    </row>
    <row r="63" spans="2:7" ht="15.95" customHeight="1" x14ac:dyDescent="0.25"/>
    <row r="64" spans="2:7" ht="21.75" customHeight="1" x14ac:dyDescent="0.25"/>
    <row r="65" spans="2:2" ht="53.25" customHeight="1" x14ac:dyDescent="0.25">
      <c r="B65" s="11"/>
    </row>
    <row r="66" spans="2:2" ht="55.5" customHeight="1" x14ac:dyDescent="0.25">
      <c r="B66" s="11"/>
    </row>
    <row r="67" spans="2:2" ht="56.25" customHeight="1" x14ac:dyDescent="0.25">
      <c r="B67" s="11"/>
    </row>
    <row r="68" spans="2:2" ht="80.25" customHeight="1" x14ac:dyDescent="0.25">
      <c r="B68" s="11"/>
    </row>
    <row r="69" spans="2:2" x14ac:dyDescent="0.25">
      <c r="B69" s="11"/>
    </row>
    <row r="70" spans="2:2" x14ac:dyDescent="0.25">
      <c r="B70" s="11"/>
    </row>
    <row r="78" spans="2:2" ht="28.5" customHeight="1" x14ac:dyDescent="0.25"/>
  </sheetData>
  <sheetProtection algorithmName="SHA-512" hashValue="XZOZTMbGDKPEA45fIeYpCNjHEGiPgzkt5C3t4kegYTC8PM2aNCwJr4FOHINQes95XwC6LFgRIvLTZJiJqYy2Xg==" saltValue="tKuIsl2VC2MttkVDPSYJmg==" spinCount="100000" sheet="1" objects="1" scenarios="1"/>
  <mergeCells count="50">
    <mergeCell ref="D61:D62"/>
    <mergeCell ref="E61:E62"/>
    <mergeCell ref="F61:F62"/>
    <mergeCell ref="G61:G62"/>
    <mergeCell ref="F41:F42"/>
    <mergeCell ref="F55:F56"/>
    <mergeCell ref="G55:G56"/>
    <mergeCell ref="D59:D60"/>
    <mergeCell ref="E59:E60"/>
    <mergeCell ref="F59:F60"/>
    <mergeCell ref="G59:G60"/>
    <mergeCell ref="E49:E50"/>
    <mergeCell ref="F49:F50"/>
    <mergeCell ref="G49:G50"/>
    <mergeCell ref="B52:F52"/>
    <mergeCell ref="D57:D58"/>
    <mergeCell ref="E57:E58"/>
    <mergeCell ref="F57:F58"/>
    <mergeCell ref="G57:G58"/>
    <mergeCell ref="D55:D56"/>
    <mergeCell ref="E55:E56"/>
    <mergeCell ref="B53:G53"/>
    <mergeCell ref="D45:D46"/>
    <mergeCell ref="E45:E46"/>
    <mergeCell ref="F45:F46"/>
    <mergeCell ref="G45:G46"/>
    <mergeCell ref="D47:D48"/>
    <mergeCell ref="E47:E48"/>
    <mergeCell ref="F47:F48"/>
    <mergeCell ref="G47:G48"/>
    <mergeCell ref="D49:D50"/>
    <mergeCell ref="D39:D40"/>
    <mergeCell ref="E39:E40"/>
    <mergeCell ref="F39:F40"/>
    <mergeCell ref="G39:G40"/>
    <mergeCell ref="D43:D44"/>
    <mergeCell ref="E43:E44"/>
    <mergeCell ref="F43:F44"/>
    <mergeCell ref="G43:G44"/>
    <mergeCell ref="D41:D42"/>
    <mergeCell ref="E41:E42"/>
    <mergeCell ref="G41:G42"/>
    <mergeCell ref="B2:G2"/>
    <mergeCell ref="B36:F36"/>
    <mergeCell ref="B37:G37"/>
    <mergeCell ref="B4:B5"/>
    <mergeCell ref="B7:E7"/>
    <mergeCell ref="B8:F8"/>
    <mergeCell ref="B13:F13"/>
    <mergeCell ref="B30:F30"/>
  </mergeCells>
  <dataValidations count="1">
    <dataValidation type="date" allowBlank="1" showInputMessage="1" showErrorMessage="1" sqref="D4:D5" xr:uid="{F752C745-5DFF-4137-B5AA-F3DA7C6B79F6}">
      <formula1>44562</formula1>
      <formula2>50771</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66C0338-3074-4633-818A-2C241FA14481}">
          <x14:formula1>
            <xm:f>Lists!$E$2:$E$3</xm:f>
          </x14:formula1>
          <xm:sqref>C15:C28</xm:sqref>
        </x14:dataValidation>
        <x14:dataValidation type="list" allowBlank="1" showInputMessage="1" showErrorMessage="1" xr:uid="{A996D633-AF6C-4E90-902A-3651BE33E752}">
          <x14:formula1>
            <xm:f>Lists!$B$2:$B$3</xm:f>
          </x14:formula1>
          <xm:sqref>D32:D34 D10:D12 D15:D28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DC113-566F-4478-AA5A-F5ABA5DAE355}">
  <sheetPr codeName="Sheet6">
    <tabColor rgb="FF036D9C"/>
  </sheetPr>
  <dimension ref="B2:H138"/>
  <sheetViews>
    <sheetView topLeftCell="A132" zoomScaleNormal="100" workbookViewId="0">
      <selection activeCell="F135" sqref="F135"/>
    </sheetView>
  </sheetViews>
  <sheetFormatPr defaultColWidth="9.140625" defaultRowHeight="15" x14ac:dyDescent="0.25"/>
  <cols>
    <col min="1" max="1" width="3.5703125" style="11" customWidth="1"/>
    <col min="2" max="2" width="56.7109375" style="1" customWidth="1"/>
    <col min="3" max="3" width="13.7109375" style="107" customWidth="1"/>
    <col min="4" max="4" width="29.7109375" style="34" customWidth="1"/>
    <col min="5" max="5" width="40.7109375" style="116" customWidth="1"/>
    <col min="6" max="7" width="60.7109375" style="34" customWidth="1"/>
    <col min="8" max="16384" width="9.140625" style="11"/>
  </cols>
  <sheetData>
    <row r="2" spans="2:7" ht="28.5" customHeight="1" thickBot="1" x14ac:dyDescent="0.3">
      <c r="B2" s="342" t="s">
        <v>200</v>
      </c>
      <c r="C2" s="342"/>
      <c r="D2" s="342"/>
      <c r="E2" s="342"/>
      <c r="F2" s="342"/>
      <c r="G2" s="342"/>
    </row>
    <row r="3" spans="2:7" ht="29.25" thickTop="1" x14ac:dyDescent="0.25">
      <c r="B3" s="10"/>
      <c r="C3" s="105"/>
      <c r="D3" s="10"/>
      <c r="E3" s="115"/>
      <c r="G3" s="27"/>
    </row>
    <row r="4" spans="2:7" ht="17.25" customHeight="1" x14ac:dyDescent="0.25">
      <c r="B4" s="294" t="s">
        <v>68</v>
      </c>
      <c r="C4" s="106" t="s">
        <v>69</v>
      </c>
      <c r="D4" s="180">
        <v>44743</v>
      </c>
      <c r="E4" s="115"/>
      <c r="G4" s="27"/>
    </row>
    <row r="5" spans="2:7" ht="17.25" customHeight="1" x14ac:dyDescent="0.25">
      <c r="B5" s="295"/>
      <c r="C5" s="106" t="s">
        <v>70</v>
      </c>
      <c r="D5" s="180">
        <v>45107</v>
      </c>
      <c r="E5" s="115"/>
      <c r="G5" s="27"/>
    </row>
    <row r="6" spans="2:7" ht="28.5" x14ac:dyDescent="0.25">
      <c r="B6" s="42"/>
      <c r="G6" s="27"/>
    </row>
    <row r="7" spans="2:7" s="34" customFormat="1" ht="61.5" customHeight="1" x14ac:dyDescent="0.25">
      <c r="B7" s="296" t="s">
        <v>71</v>
      </c>
      <c r="C7" s="296"/>
      <c r="D7" s="292"/>
      <c r="E7" s="296"/>
    </row>
    <row r="8" spans="2:7" ht="24.95" customHeight="1" thickBot="1" x14ac:dyDescent="0.3">
      <c r="B8" s="297" t="s">
        <v>72</v>
      </c>
      <c r="C8" s="298"/>
      <c r="D8" s="298"/>
      <c r="E8" s="298"/>
      <c r="F8" s="299"/>
    </row>
    <row r="9" spans="2:7" ht="21" customHeight="1" thickTop="1" x14ac:dyDescent="0.25">
      <c r="B9" s="56" t="s">
        <v>73</v>
      </c>
      <c r="C9" s="108" t="s">
        <v>74</v>
      </c>
      <c r="D9" s="58" t="s">
        <v>75</v>
      </c>
      <c r="E9" s="122" t="s">
        <v>94</v>
      </c>
      <c r="F9" s="60" t="s">
        <v>77</v>
      </c>
    </row>
    <row r="10" spans="2:7" ht="30" customHeight="1" x14ac:dyDescent="0.25">
      <c r="B10" s="8" t="s">
        <v>33</v>
      </c>
      <c r="C10" s="192"/>
      <c r="D10" s="183"/>
      <c r="E10" s="217"/>
      <c r="F10" s="36" t="s">
        <v>505</v>
      </c>
    </row>
    <row r="11" spans="2:7" ht="15" customHeight="1" x14ac:dyDescent="0.25">
      <c r="B11" s="43"/>
      <c r="C11" s="109"/>
      <c r="D11" s="31"/>
      <c r="E11" s="123"/>
      <c r="F11" s="35"/>
    </row>
    <row r="12" spans="2:7" ht="30" customHeight="1" x14ac:dyDescent="0.25">
      <c r="B12" s="8" t="s">
        <v>201</v>
      </c>
      <c r="C12" s="192"/>
      <c r="D12" s="183"/>
      <c r="E12" s="217"/>
      <c r="F12" s="36"/>
    </row>
    <row r="13" spans="2:7" ht="30" customHeight="1" x14ac:dyDescent="0.25">
      <c r="B13" s="8" t="s">
        <v>202</v>
      </c>
      <c r="C13" s="192"/>
      <c r="D13" s="182"/>
      <c r="E13" s="217"/>
      <c r="F13" s="25"/>
    </row>
    <row r="14" spans="2:7" ht="31.5" customHeight="1" x14ac:dyDescent="0.25">
      <c r="B14" s="8" t="s">
        <v>243</v>
      </c>
      <c r="C14" s="192"/>
      <c r="D14" s="182"/>
      <c r="E14" s="217"/>
      <c r="F14" s="2" t="s">
        <v>244</v>
      </c>
    </row>
    <row r="15" spans="2:7" ht="31.5" customHeight="1" x14ac:dyDescent="0.25">
      <c r="B15" s="8" t="s">
        <v>203</v>
      </c>
      <c r="C15" s="192"/>
      <c r="D15" s="182"/>
      <c r="E15" s="217"/>
      <c r="F15" s="2" t="s">
        <v>507</v>
      </c>
    </row>
    <row r="16" spans="2:7" ht="92.25" customHeight="1" x14ac:dyDescent="0.25">
      <c r="B16" s="23" t="s">
        <v>245</v>
      </c>
      <c r="C16" s="218"/>
      <c r="D16" s="219"/>
      <c r="E16" s="217"/>
      <c r="F16" s="17" t="s">
        <v>506</v>
      </c>
    </row>
    <row r="17" spans="2:6" ht="15" customHeight="1" x14ac:dyDescent="0.25">
      <c r="B17" s="43"/>
      <c r="C17" s="109"/>
      <c r="D17" s="31"/>
      <c r="E17" s="123"/>
      <c r="F17" s="35"/>
    </row>
    <row r="18" spans="2:6" ht="30" customHeight="1" x14ac:dyDescent="0.25">
      <c r="B18" s="8" t="s">
        <v>204</v>
      </c>
      <c r="C18" s="192"/>
      <c r="D18" s="183"/>
      <c r="E18" s="217"/>
      <c r="F18" s="36"/>
    </row>
    <row r="19" spans="2:6" ht="31.5" customHeight="1" x14ac:dyDescent="0.25">
      <c r="B19" s="8" t="s">
        <v>246</v>
      </c>
      <c r="C19" s="192"/>
      <c r="D19" s="182"/>
      <c r="E19" s="217"/>
      <c r="F19" s="2" t="s">
        <v>244</v>
      </c>
    </row>
    <row r="20" spans="2:6" ht="30" customHeight="1" x14ac:dyDescent="0.25">
      <c r="B20" s="8" t="s">
        <v>205</v>
      </c>
      <c r="C20" s="192"/>
      <c r="D20" s="182"/>
      <c r="E20" s="217"/>
      <c r="F20" s="25"/>
    </row>
    <row r="21" spans="2:6" ht="30" customHeight="1" x14ac:dyDescent="0.25">
      <c r="B21" s="8" t="s">
        <v>206</v>
      </c>
      <c r="C21" s="192"/>
      <c r="D21" s="182"/>
      <c r="E21" s="217"/>
      <c r="F21" s="25"/>
    </row>
    <row r="22" spans="2:6" ht="30" customHeight="1" x14ac:dyDescent="0.25">
      <c r="B22" s="8" t="s">
        <v>207</v>
      </c>
      <c r="C22" s="192"/>
      <c r="D22" s="182"/>
      <c r="E22" s="217"/>
      <c r="F22" s="2" t="s">
        <v>507</v>
      </c>
    </row>
    <row r="23" spans="2:6" ht="96.75" customHeight="1" x14ac:dyDescent="0.25">
      <c r="B23" s="23" t="s">
        <v>247</v>
      </c>
      <c r="C23" s="218"/>
      <c r="D23" s="190"/>
      <c r="E23" s="217"/>
      <c r="F23" s="17" t="s">
        <v>506</v>
      </c>
    </row>
    <row r="24" spans="2:6" ht="15" customHeight="1" x14ac:dyDescent="0.25">
      <c r="B24" s="43"/>
      <c r="C24" s="109"/>
      <c r="D24" s="31"/>
      <c r="E24" s="123"/>
      <c r="F24" s="35"/>
    </row>
    <row r="25" spans="2:6" ht="30" customHeight="1" x14ac:dyDescent="0.25">
      <c r="B25" s="8" t="s">
        <v>208</v>
      </c>
      <c r="C25" s="192"/>
      <c r="D25" s="183"/>
      <c r="E25" s="217"/>
      <c r="F25" s="37"/>
    </row>
    <row r="26" spans="2:6" ht="30" customHeight="1" x14ac:dyDescent="0.25">
      <c r="B26" s="8" t="s">
        <v>224</v>
      </c>
      <c r="C26" s="184"/>
      <c r="D26" s="182"/>
      <c r="E26" s="220"/>
      <c r="F26" s="2" t="s">
        <v>244</v>
      </c>
    </row>
    <row r="27" spans="2:6" ht="30" customHeight="1" x14ac:dyDescent="0.25">
      <c r="B27" s="8" t="s">
        <v>209</v>
      </c>
      <c r="C27" s="184"/>
      <c r="D27" s="182"/>
      <c r="E27" s="217"/>
      <c r="F27" s="38"/>
    </row>
    <row r="28" spans="2:6" ht="30" customHeight="1" x14ac:dyDescent="0.25">
      <c r="B28" s="8" t="s">
        <v>210</v>
      </c>
      <c r="C28" s="184"/>
      <c r="D28" s="182"/>
      <c r="E28" s="220"/>
      <c r="F28" s="38"/>
    </row>
    <row r="29" spans="2:6" ht="30" customHeight="1" x14ac:dyDescent="0.25">
      <c r="B29" s="8" t="s">
        <v>211</v>
      </c>
      <c r="C29" s="184"/>
      <c r="D29" s="182"/>
      <c r="E29" s="217"/>
      <c r="F29" s="39" t="s">
        <v>507</v>
      </c>
    </row>
    <row r="30" spans="2:6" ht="96.75" customHeight="1" x14ac:dyDescent="0.25">
      <c r="B30" s="23" t="s">
        <v>223</v>
      </c>
      <c r="C30" s="218"/>
      <c r="D30" s="190"/>
      <c r="E30" s="220"/>
      <c r="F30" s="39" t="s">
        <v>506</v>
      </c>
    </row>
    <row r="31" spans="2:6" ht="15" customHeight="1" x14ac:dyDescent="0.25">
      <c r="B31" s="43"/>
      <c r="C31" s="109"/>
      <c r="D31" s="31"/>
      <c r="E31" s="123"/>
      <c r="F31" s="35"/>
    </row>
    <row r="32" spans="2:6" ht="30" customHeight="1" x14ac:dyDescent="0.25">
      <c r="B32" s="8" t="s">
        <v>212</v>
      </c>
      <c r="C32" s="192"/>
      <c r="D32" s="183"/>
      <c r="E32" s="217"/>
      <c r="F32" s="37"/>
    </row>
    <row r="33" spans="2:6" ht="30" customHeight="1" x14ac:dyDescent="0.25">
      <c r="B33" s="8" t="s">
        <v>222</v>
      </c>
      <c r="C33" s="184"/>
      <c r="D33" s="182"/>
      <c r="E33" s="220"/>
      <c r="F33" s="39" t="s">
        <v>244</v>
      </c>
    </row>
    <row r="34" spans="2:6" ht="30" customHeight="1" x14ac:dyDescent="0.25">
      <c r="B34" s="3" t="s">
        <v>213</v>
      </c>
      <c r="C34" s="184"/>
      <c r="D34" s="182"/>
      <c r="E34" s="220"/>
      <c r="F34" s="38"/>
    </row>
    <row r="35" spans="2:6" ht="30" customHeight="1" x14ac:dyDescent="0.25">
      <c r="B35" s="3" t="s">
        <v>214</v>
      </c>
      <c r="C35" s="184"/>
      <c r="D35" s="182"/>
      <c r="E35" s="220"/>
      <c r="F35" s="38"/>
    </row>
    <row r="36" spans="2:6" ht="30" customHeight="1" x14ac:dyDescent="0.25">
      <c r="B36" s="3" t="s">
        <v>215</v>
      </c>
      <c r="C36" s="184"/>
      <c r="D36" s="182"/>
      <c r="E36" s="220"/>
      <c r="F36" s="39" t="s">
        <v>507</v>
      </c>
    </row>
    <row r="37" spans="2:6" ht="97.5" customHeight="1" x14ac:dyDescent="0.25">
      <c r="B37" s="23" t="s">
        <v>221</v>
      </c>
      <c r="C37" s="218"/>
      <c r="D37" s="190"/>
      <c r="E37" s="221"/>
      <c r="F37" s="39" t="s">
        <v>506</v>
      </c>
    </row>
    <row r="38" spans="2:6" ht="15" customHeight="1" x14ac:dyDescent="0.25">
      <c r="B38" s="43"/>
      <c r="C38" s="109"/>
      <c r="D38" s="31"/>
      <c r="E38" s="123"/>
      <c r="F38" s="35"/>
    </row>
    <row r="39" spans="2:6" ht="30" customHeight="1" x14ac:dyDescent="0.25">
      <c r="B39" s="8" t="s">
        <v>216</v>
      </c>
      <c r="C39" s="192"/>
      <c r="D39" s="183"/>
      <c r="E39" s="217"/>
      <c r="F39" s="37"/>
    </row>
    <row r="40" spans="2:6" ht="30" customHeight="1" x14ac:dyDescent="0.25">
      <c r="B40" s="3" t="s">
        <v>248</v>
      </c>
      <c r="C40" s="184"/>
      <c r="D40" s="182"/>
      <c r="E40" s="220"/>
      <c r="F40" s="39" t="s">
        <v>244</v>
      </c>
    </row>
    <row r="41" spans="2:6" ht="30" customHeight="1" x14ac:dyDescent="0.25">
      <c r="B41" s="3" t="s">
        <v>217</v>
      </c>
      <c r="C41" s="184"/>
      <c r="D41" s="182"/>
      <c r="E41" s="220"/>
      <c r="F41" s="38"/>
    </row>
    <row r="42" spans="2:6" ht="30" customHeight="1" x14ac:dyDescent="0.25">
      <c r="B42" s="3" t="s">
        <v>218</v>
      </c>
      <c r="C42" s="184"/>
      <c r="D42" s="182"/>
      <c r="E42" s="220"/>
      <c r="F42" s="38"/>
    </row>
    <row r="43" spans="2:6" ht="30" customHeight="1" x14ac:dyDescent="0.25">
      <c r="B43" s="3" t="s">
        <v>219</v>
      </c>
      <c r="C43" s="184"/>
      <c r="D43" s="182"/>
      <c r="E43" s="220"/>
      <c r="F43" s="38"/>
    </row>
    <row r="44" spans="2:6" ht="30" customHeight="1" x14ac:dyDescent="0.25">
      <c r="B44" s="3" t="s">
        <v>220</v>
      </c>
      <c r="C44" s="184"/>
      <c r="D44" s="182"/>
      <c r="E44" s="220"/>
      <c r="F44" s="39" t="s">
        <v>507</v>
      </c>
    </row>
    <row r="45" spans="2:6" ht="99" customHeight="1" x14ac:dyDescent="0.25">
      <c r="B45" s="23" t="s">
        <v>225</v>
      </c>
      <c r="C45" s="218"/>
      <c r="D45" s="190"/>
      <c r="E45" s="221"/>
      <c r="F45" s="17" t="s">
        <v>506</v>
      </c>
    </row>
    <row r="46" spans="2:6" ht="15" customHeight="1" x14ac:dyDescent="0.25">
      <c r="B46" s="43"/>
      <c r="C46" s="109"/>
      <c r="D46" s="31"/>
      <c r="E46" s="123"/>
      <c r="F46" s="35"/>
    </row>
    <row r="47" spans="2:6" ht="30" customHeight="1" x14ac:dyDescent="0.25">
      <c r="B47" s="8" t="s">
        <v>226</v>
      </c>
      <c r="C47" s="192"/>
      <c r="D47" s="183"/>
      <c r="E47" s="217"/>
      <c r="F47" s="36"/>
    </row>
    <row r="48" spans="2:6" ht="30" customHeight="1" x14ac:dyDescent="0.25">
      <c r="B48" s="8" t="s">
        <v>249</v>
      </c>
      <c r="C48" s="192"/>
      <c r="D48" s="182"/>
      <c r="E48" s="217"/>
      <c r="F48" s="2" t="s">
        <v>244</v>
      </c>
    </row>
    <row r="49" spans="2:6" ht="30" customHeight="1" x14ac:dyDescent="0.25">
      <c r="B49" s="8" t="s">
        <v>227</v>
      </c>
      <c r="C49" s="192"/>
      <c r="D49" s="182"/>
      <c r="E49" s="217"/>
      <c r="F49" s="25"/>
    </row>
    <row r="50" spans="2:6" ht="30" customHeight="1" x14ac:dyDescent="0.25">
      <c r="B50" s="8" t="s">
        <v>228</v>
      </c>
      <c r="C50" s="192"/>
      <c r="D50" s="182"/>
      <c r="E50" s="217"/>
      <c r="F50" s="25"/>
    </row>
    <row r="51" spans="2:6" ht="30" customHeight="1" x14ac:dyDescent="0.25">
      <c r="B51" s="8" t="s">
        <v>229</v>
      </c>
      <c r="C51" s="218"/>
      <c r="D51" s="182"/>
      <c r="E51" s="217"/>
      <c r="F51" s="2" t="s">
        <v>507</v>
      </c>
    </row>
    <row r="52" spans="2:6" ht="93.75" customHeight="1" x14ac:dyDescent="0.25">
      <c r="B52" s="23" t="s">
        <v>250</v>
      </c>
      <c r="C52" s="218"/>
      <c r="D52" s="190"/>
      <c r="E52" s="217"/>
      <c r="F52" s="17" t="s">
        <v>506</v>
      </c>
    </row>
    <row r="53" spans="2:6" ht="15" customHeight="1" x14ac:dyDescent="0.25">
      <c r="B53" s="43"/>
      <c r="C53" s="109"/>
      <c r="D53" s="31"/>
      <c r="E53" s="123"/>
      <c r="F53" s="35"/>
    </row>
    <row r="54" spans="2:6" ht="30" customHeight="1" x14ac:dyDescent="0.25">
      <c r="B54" s="8" t="s">
        <v>230</v>
      </c>
      <c r="C54" s="192"/>
      <c r="D54" s="183"/>
      <c r="E54" s="217"/>
      <c r="F54" s="36"/>
    </row>
    <row r="55" spans="2:6" ht="30" customHeight="1" x14ac:dyDescent="0.25">
      <c r="B55" s="8" t="s">
        <v>251</v>
      </c>
      <c r="C55" s="184"/>
      <c r="D55" s="182"/>
      <c r="E55" s="217"/>
      <c r="F55" s="2" t="s">
        <v>244</v>
      </c>
    </row>
    <row r="56" spans="2:6" ht="30" customHeight="1" x14ac:dyDescent="0.25">
      <c r="B56" s="3" t="s">
        <v>231</v>
      </c>
      <c r="C56" s="184"/>
      <c r="D56" s="182"/>
      <c r="E56" s="217"/>
      <c r="F56" s="25"/>
    </row>
    <row r="57" spans="2:6" ht="30" customHeight="1" x14ac:dyDescent="0.25">
      <c r="B57" s="3" t="s">
        <v>232</v>
      </c>
      <c r="C57" s="184"/>
      <c r="D57" s="182"/>
      <c r="E57" s="217"/>
      <c r="F57" s="25"/>
    </row>
    <row r="58" spans="2:6" ht="30" customHeight="1" x14ac:dyDescent="0.25">
      <c r="B58" s="3" t="s">
        <v>233</v>
      </c>
      <c r="C58" s="184"/>
      <c r="D58" s="182"/>
      <c r="E58" s="217"/>
      <c r="F58" s="2" t="s">
        <v>507</v>
      </c>
    </row>
    <row r="59" spans="2:6" ht="35.25" customHeight="1" x14ac:dyDescent="0.25">
      <c r="B59" s="23" t="s">
        <v>234</v>
      </c>
      <c r="C59" s="218"/>
      <c r="D59" s="182"/>
      <c r="E59" s="217"/>
      <c r="F59" s="40"/>
    </row>
    <row r="60" spans="2:6" ht="30" customHeight="1" x14ac:dyDescent="0.25">
      <c r="B60" s="44" t="s">
        <v>235</v>
      </c>
      <c r="C60" s="184"/>
      <c r="D60" s="182"/>
      <c r="E60" s="217"/>
      <c r="F60" s="41"/>
    </row>
    <row r="61" spans="2:6" ht="94.5" customHeight="1" x14ac:dyDescent="0.25">
      <c r="B61" s="23" t="s">
        <v>253</v>
      </c>
      <c r="C61" s="218"/>
      <c r="D61" s="190"/>
      <c r="E61" s="217"/>
      <c r="F61" s="17" t="s">
        <v>508</v>
      </c>
    </row>
    <row r="62" spans="2:6" ht="15" customHeight="1" x14ac:dyDescent="0.25">
      <c r="B62" s="43"/>
      <c r="C62" s="109"/>
      <c r="D62" s="31"/>
      <c r="E62" s="123"/>
      <c r="F62" s="35"/>
    </row>
    <row r="63" spans="2:6" ht="30" customHeight="1" x14ac:dyDescent="0.25">
      <c r="B63" s="8" t="s">
        <v>254</v>
      </c>
      <c r="C63" s="192"/>
      <c r="D63" s="183"/>
      <c r="E63" s="217"/>
      <c r="F63" s="20" t="s">
        <v>244</v>
      </c>
    </row>
    <row r="64" spans="2:6" ht="30" customHeight="1" x14ac:dyDescent="0.25">
      <c r="B64" s="3" t="s">
        <v>236</v>
      </c>
      <c r="C64" s="184"/>
      <c r="D64" s="182"/>
      <c r="E64" s="220"/>
      <c r="F64" s="25"/>
    </row>
    <row r="65" spans="2:6" ht="30" customHeight="1" x14ac:dyDescent="0.25">
      <c r="B65" s="3" t="s">
        <v>237</v>
      </c>
      <c r="C65" s="184"/>
      <c r="D65" s="182"/>
      <c r="E65" s="217"/>
      <c r="F65" s="25"/>
    </row>
    <row r="66" spans="2:6" ht="30" customHeight="1" x14ac:dyDescent="0.25">
      <c r="B66" s="3" t="s">
        <v>238</v>
      </c>
      <c r="C66" s="184"/>
      <c r="D66" s="182"/>
      <c r="E66" s="220"/>
      <c r="F66" s="25"/>
    </row>
    <row r="67" spans="2:6" ht="30" customHeight="1" x14ac:dyDescent="0.25">
      <c r="B67" s="3" t="s">
        <v>239</v>
      </c>
      <c r="C67" s="184"/>
      <c r="D67" s="182"/>
      <c r="E67" s="217"/>
      <c r="F67" s="2" t="s">
        <v>507</v>
      </c>
    </row>
    <row r="68" spans="2:6" ht="94.5" customHeight="1" x14ac:dyDescent="0.25">
      <c r="B68" s="14" t="s">
        <v>252</v>
      </c>
      <c r="C68" s="185"/>
      <c r="D68" s="186"/>
      <c r="E68" s="220"/>
      <c r="F68" s="24" t="s">
        <v>506</v>
      </c>
    </row>
    <row r="69" spans="2:6" ht="15" customHeight="1" x14ac:dyDescent="0.25">
      <c r="B69" s="43"/>
      <c r="C69" s="109"/>
      <c r="D69" s="31"/>
      <c r="E69" s="123"/>
      <c r="F69" s="35"/>
    </row>
    <row r="70" spans="2:6" ht="97.5" customHeight="1" x14ac:dyDescent="0.25">
      <c r="B70" s="8" t="s">
        <v>381</v>
      </c>
      <c r="C70" s="192"/>
      <c r="D70" s="183"/>
      <c r="E70" s="217"/>
      <c r="F70" s="20" t="s">
        <v>506</v>
      </c>
    </row>
    <row r="71" spans="2:6" ht="30" customHeight="1" x14ac:dyDescent="0.25">
      <c r="B71" s="193"/>
      <c r="C71" s="184"/>
      <c r="D71" s="183"/>
      <c r="E71" s="220"/>
      <c r="F71" s="20" t="s">
        <v>1324</v>
      </c>
    </row>
    <row r="72" spans="2:6" ht="30" customHeight="1" x14ac:dyDescent="0.25">
      <c r="B72" s="193"/>
      <c r="C72" s="184"/>
      <c r="D72" s="183"/>
      <c r="E72" s="220"/>
      <c r="F72" s="20" t="s">
        <v>1324</v>
      </c>
    </row>
    <row r="73" spans="2:6" ht="30" customHeight="1" x14ac:dyDescent="0.25">
      <c r="B73" s="193"/>
      <c r="C73" s="184"/>
      <c r="D73" s="183"/>
      <c r="E73" s="220"/>
      <c r="F73" s="20" t="s">
        <v>1324</v>
      </c>
    </row>
    <row r="74" spans="2:6" ht="35.25" customHeight="1" x14ac:dyDescent="0.25"/>
    <row r="75" spans="2:6" ht="35.25" customHeight="1" x14ac:dyDescent="0.25">
      <c r="B75" s="352" t="s">
        <v>369</v>
      </c>
      <c r="C75" s="352"/>
      <c r="D75" s="352"/>
      <c r="E75" s="352"/>
    </row>
    <row r="76" spans="2:6" ht="21" customHeight="1" thickBot="1" x14ac:dyDescent="0.3">
      <c r="B76" s="61" t="s">
        <v>79</v>
      </c>
      <c r="C76" s="110" t="s">
        <v>74</v>
      </c>
      <c r="D76" s="351" t="s">
        <v>94</v>
      </c>
      <c r="E76" s="351"/>
      <c r="F76" s="63" t="s">
        <v>77</v>
      </c>
    </row>
    <row r="77" spans="2:6" ht="95.25" customHeight="1" thickTop="1" x14ac:dyDescent="0.25">
      <c r="B77" s="20" t="s">
        <v>368</v>
      </c>
      <c r="C77" s="111" t="str">
        <f>IF(SUM($C$16,$C$23,$C$30,$C$37,$C$45,$C$52,$C$61,$C$68,$C$70)&gt;0,SUM($C$16,$C$23,$C$30,$C$37,$C$45,$C$52,$C$61,$C$68,$C$70),"")</f>
        <v/>
      </c>
      <c r="D77" s="341"/>
      <c r="E77" s="341"/>
      <c r="F77" s="24" t="s">
        <v>506</v>
      </c>
    </row>
    <row r="78" spans="2:6" ht="15" customHeight="1" x14ac:dyDescent="0.25">
      <c r="B78" s="348" t="s">
        <v>370</v>
      </c>
      <c r="C78" s="349"/>
      <c r="D78" s="349"/>
      <c r="E78" s="349"/>
      <c r="F78" s="350"/>
    </row>
    <row r="79" spans="2:6" ht="20.25" customHeight="1" x14ac:dyDescent="0.25">
      <c r="B79" s="2" t="s">
        <v>82</v>
      </c>
      <c r="C79" s="206"/>
      <c r="D79" s="346"/>
      <c r="E79" s="346"/>
      <c r="F79" s="25"/>
    </row>
    <row r="80" spans="2:6" ht="20.25" customHeight="1" x14ac:dyDescent="0.25">
      <c r="B80" s="2" t="s">
        <v>83</v>
      </c>
      <c r="C80" s="206"/>
      <c r="D80" s="346"/>
      <c r="E80" s="346"/>
      <c r="F80" s="25"/>
    </row>
    <row r="81" spans="2:7" ht="20.25" customHeight="1" x14ac:dyDescent="0.25">
      <c r="B81" s="2" t="s">
        <v>84</v>
      </c>
      <c r="C81" s="206"/>
      <c r="D81" s="346"/>
      <c r="E81" s="346"/>
      <c r="F81" s="48"/>
    </row>
    <row r="82" spans="2:7" ht="20.25" customHeight="1" x14ac:dyDescent="0.25">
      <c r="B82" s="2" t="s">
        <v>85</v>
      </c>
      <c r="C82" s="206"/>
      <c r="D82" s="346"/>
      <c r="E82" s="346"/>
      <c r="F82" s="25"/>
    </row>
    <row r="83" spans="2:7" ht="20.25" customHeight="1" x14ac:dyDescent="0.25">
      <c r="B83" s="2" t="s">
        <v>86</v>
      </c>
      <c r="C83" s="206"/>
      <c r="D83" s="346"/>
      <c r="E83" s="346"/>
      <c r="F83" s="25"/>
    </row>
    <row r="84" spans="2:7" ht="20.25" customHeight="1" x14ac:dyDescent="0.25">
      <c r="B84" s="2" t="s">
        <v>87</v>
      </c>
      <c r="C84" s="206"/>
      <c r="D84" s="346"/>
      <c r="E84" s="346"/>
      <c r="F84" s="25"/>
    </row>
    <row r="85" spans="2:7" ht="20.25" customHeight="1" x14ac:dyDescent="0.25">
      <c r="B85" s="2" t="s">
        <v>88</v>
      </c>
      <c r="C85" s="206"/>
      <c r="D85" s="347"/>
      <c r="E85" s="347"/>
      <c r="F85" s="40"/>
    </row>
    <row r="86" spans="2:7" ht="20.25" customHeight="1" thickBot="1" x14ac:dyDescent="0.3">
      <c r="B86" s="72" t="s">
        <v>89</v>
      </c>
      <c r="C86" s="207"/>
      <c r="D86" s="346"/>
      <c r="E86" s="346"/>
      <c r="F86" s="25"/>
    </row>
    <row r="87" spans="2:7" ht="20.25" customHeight="1" thickTop="1" x14ac:dyDescent="0.25">
      <c r="B87" s="26" t="s">
        <v>773</v>
      </c>
      <c r="C87" s="202" t="str">
        <f>IF(SUM($C$79:$C$86)&gt;0, SUM($C$79:$C$86),"")</f>
        <v/>
      </c>
      <c r="D87" s="27"/>
      <c r="E87" s="118"/>
    </row>
    <row r="88" spans="2:7" ht="35.25" customHeight="1" x14ac:dyDescent="0.25">
      <c r="B88" s="3" t="s">
        <v>755</v>
      </c>
      <c r="C88" s="112" t="str">
        <f>IF($C$87=$C$77, "Yes", "No")</f>
        <v>Yes</v>
      </c>
      <c r="D88" s="27"/>
      <c r="E88" s="118"/>
    </row>
    <row r="91" spans="2:7" ht="35.25" customHeight="1" x14ac:dyDescent="0.25">
      <c r="B91" s="292" t="s">
        <v>90</v>
      </c>
      <c r="C91" s="292"/>
      <c r="D91" s="292"/>
      <c r="E91" s="292"/>
      <c r="F91" s="292"/>
    </row>
    <row r="92" spans="2:7" ht="24.95" customHeight="1" thickBot="1" x14ac:dyDescent="0.3">
      <c r="B92" s="343" t="s">
        <v>91</v>
      </c>
      <c r="C92" s="344"/>
      <c r="D92" s="344"/>
      <c r="E92" s="344"/>
      <c r="F92" s="344"/>
      <c r="G92" s="345"/>
    </row>
    <row r="93" spans="2:7" ht="21" customHeight="1" thickTop="1" x14ac:dyDescent="0.25">
      <c r="B93" s="53" t="s">
        <v>73</v>
      </c>
      <c r="C93" s="113" t="s">
        <v>74</v>
      </c>
      <c r="D93" s="53" t="s">
        <v>92</v>
      </c>
      <c r="E93" s="119" t="s">
        <v>93</v>
      </c>
      <c r="F93" s="53" t="s">
        <v>94</v>
      </c>
      <c r="G93" s="53" t="s">
        <v>77</v>
      </c>
    </row>
    <row r="94" spans="2:7" ht="30" customHeight="1" x14ac:dyDescent="0.25">
      <c r="B94" s="3" t="s">
        <v>372</v>
      </c>
      <c r="C94" s="184"/>
      <c r="D94" s="305" t="s">
        <v>240</v>
      </c>
      <c r="E94" s="307" t="str">
        <f>(IF(AND($C$94&lt;&gt;"",$C$95&lt;&gt;""),$C$94/$C$95,"Incomplete"))</f>
        <v>Incomplete</v>
      </c>
      <c r="F94" s="309"/>
      <c r="G94" s="305"/>
    </row>
    <row r="95" spans="2:7" ht="30" customHeight="1" thickBot="1" x14ac:dyDescent="0.3">
      <c r="B95" s="12" t="s">
        <v>203</v>
      </c>
      <c r="C95" s="211" t="str">
        <f>IF(ISBLANK($C$15),"",$C$15)</f>
        <v/>
      </c>
      <c r="D95" s="306"/>
      <c r="E95" s="308"/>
      <c r="F95" s="310"/>
      <c r="G95" s="306"/>
    </row>
    <row r="96" spans="2:7" ht="30" customHeight="1" x14ac:dyDescent="0.25">
      <c r="B96" s="8" t="s">
        <v>374</v>
      </c>
      <c r="C96" s="208"/>
      <c r="D96" s="311" t="s">
        <v>241</v>
      </c>
      <c r="E96" s="312" t="str">
        <f>(IF(AND($C$96&lt;&gt;"",$C$97&lt;&gt;""),$C$96/$C$97,"Incomplete"))</f>
        <v>Incomplete</v>
      </c>
      <c r="F96" s="313"/>
      <c r="G96" s="314"/>
    </row>
    <row r="97" spans="2:7" ht="30" customHeight="1" thickBot="1" x14ac:dyDescent="0.3">
      <c r="B97" s="4" t="s">
        <v>373</v>
      </c>
      <c r="C97" s="222" t="str">
        <f>IF(ISBLANK($C$22),"",$C$22)</f>
        <v/>
      </c>
      <c r="D97" s="306"/>
      <c r="E97" s="308"/>
      <c r="F97" s="310"/>
      <c r="G97" s="315"/>
    </row>
    <row r="98" spans="2:7" ht="30" customHeight="1" x14ac:dyDescent="0.25">
      <c r="B98" s="8" t="s">
        <v>376</v>
      </c>
      <c r="C98" s="195"/>
      <c r="D98" s="311" t="s">
        <v>242</v>
      </c>
      <c r="E98" s="312" t="str">
        <f>(IF(AND($C$98&lt;&gt;"",$C$99&lt;&gt;""),$C$98/$C$99,"Incomplete"))</f>
        <v>Incomplete</v>
      </c>
      <c r="F98" s="313"/>
      <c r="G98" s="311"/>
    </row>
    <row r="99" spans="2:7" ht="30" customHeight="1" thickBot="1" x14ac:dyDescent="0.3">
      <c r="B99" s="4" t="s">
        <v>375</v>
      </c>
      <c r="C99" s="223" t="str">
        <f>IF(ISBLANK($C$29),"",$C$29)</f>
        <v/>
      </c>
      <c r="D99" s="306"/>
      <c r="E99" s="308"/>
      <c r="F99" s="310"/>
      <c r="G99" s="306"/>
    </row>
    <row r="100" spans="2:7" ht="30" customHeight="1" x14ac:dyDescent="0.25">
      <c r="B100" s="5" t="s">
        <v>378</v>
      </c>
      <c r="C100" s="195"/>
      <c r="D100" s="311" t="s">
        <v>255</v>
      </c>
      <c r="E100" s="312" t="str">
        <f>(IF(AND($C$100&lt;&gt;"",$C$101&lt;&gt;""),$C$100/$C$101,"Incomplete"))</f>
        <v>Incomplete</v>
      </c>
      <c r="F100" s="313"/>
      <c r="G100" s="311"/>
    </row>
    <row r="101" spans="2:7" ht="30" customHeight="1" thickBot="1" x14ac:dyDescent="0.3">
      <c r="B101" s="4" t="s">
        <v>377</v>
      </c>
      <c r="C101" s="223" t="str">
        <f>IF(ISBLANK($C$51),"",$C$51)</f>
        <v/>
      </c>
      <c r="D101" s="306"/>
      <c r="E101" s="336"/>
      <c r="F101" s="310"/>
      <c r="G101" s="306"/>
    </row>
    <row r="102" spans="2:7" ht="33.75" customHeight="1" x14ac:dyDescent="0.25">
      <c r="B102" s="8" t="s">
        <v>379</v>
      </c>
      <c r="C102" s="192"/>
      <c r="D102" s="356" t="s">
        <v>256</v>
      </c>
      <c r="E102" s="312" t="str">
        <f>(IF(AND($C$102&lt;&gt;"",$C$103&lt;&gt;""),$C$102/$C$103,"Incomplete"))</f>
        <v>Incomplete</v>
      </c>
      <c r="F102" s="313"/>
      <c r="G102" s="314"/>
    </row>
    <row r="103" spans="2:7" ht="33.75" customHeight="1" thickBot="1" x14ac:dyDescent="0.3">
      <c r="B103" s="4" t="s">
        <v>233</v>
      </c>
      <c r="C103" s="196"/>
      <c r="D103" s="325"/>
      <c r="E103" s="336"/>
      <c r="F103" s="310"/>
      <c r="G103" s="315"/>
    </row>
    <row r="104" spans="2:7" ht="33.75" customHeight="1" x14ac:dyDescent="0.25">
      <c r="B104" s="8" t="s">
        <v>380</v>
      </c>
      <c r="C104" s="192"/>
      <c r="D104" s="337" t="s">
        <v>257</v>
      </c>
      <c r="E104" s="312" t="str">
        <f>(IF(AND($C$104&lt;&gt;"",$C$105&lt;&gt;""),$C$104/$C$105,"Incomplete"))</f>
        <v>Incomplete</v>
      </c>
      <c r="F104" s="313"/>
      <c r="G104" s="314"/>
    </row>
    <row r="105" spans="2:7" ht="33.75" customHeight="1" thickBot="1" x14ac:dyDescent="0.3">
      <c r="B105" s="4" t="s">
        <v>239</v>
      </c>
      <c r="C105" s="196"/>
      <c r="D105" s="325"/>
      <c r="E105" s="336"/>
      <c r="F105" s="310"/>
      <c r="G105" s="315"/>
    </row>
    <row r="106" spans="2:7" ht="46.5" customHeight="1" x14ac:dyDescent="0.25">
      <c r="B106" s="8" t="s">
        <v>382</v>
      </c>
      <c r="C106" s="192"/>
      <c r="D106" s="337" t="s">
        <v>258</v>
      </c>
      <c r="E106" s="312" t="str">
        <f>(IF(AND($C$106&lt;&gt;"",$C$107&lt;&gt;""),$C$106/$C$107,"Incomplete"))</f>
        <v>Incomplete</v>
      </c>
      <c r="F106" s="331"/>
      <c r="G106" s="314"/>
    </row>
    <row r="107" spans="2:7" ht="46.5" customHeight="1" thickBot="1" x14ac:dyDescent="0.3">
      <c r="B107" s="4" t="s">
        <v>381</v>
      </c>
      <c r="C107" s="196"/>
      <c r="D107" s="325"/>
      <c r="E107" s="336"/>
      <c r="F107" s="332"/>
      <c r="G107" s="315"/>
    </row>
    <row r="108" spans="2:7" ht="46.5" customHeight="1" x14ac:dyDescent="0.25">
      <c r="B108" s="5" t="s">
        <v>387</v>
      </c>
      <c r="C108" s="195"/>
      <c r="D108" s="311" t="s">
        <v>259</v>
      </c>
      <c r="E108" s="338" t="str">
        <f>(IF(AND($C$108&lt;&gt;"",$C$109&lt;&gt;""),$C$108/$C$109,"Incomplete"))</f>
        <v>Incomplete</v>
      </c>
      <c r="F108" s="313"/>
      <c r="G108" s="311" t="s">
        <v>506</v>
      </c>
    </row>
    <row r="109" spans="2:7" ht="46.5" customHeight="1" thickBot="1" x14ac:dyDescent="0.3">
      <c r="B109" s="12" t="s">
        <v>368</v>
      </c>
      <c r="C109" s="224"/>
      <c r="D109" s="306"/>
      <c r="E109" s="339"/>
      <c r="F109" s="310"/>
      <c r="G109" s="306"/>
    </row>
    <row r="110" spans="2:7" ht="30" customHeight="1" x14ac:dyDescent="0.25">
      <c r="B110" s="191"/>
      <c r="C110" s="192"/>
      <c r="D110" s="341"/>
      <c r="E110" s="312" t="str">
        <f>(IF(AND($C$110&lt;&gt;"",$C$111&lt;&gt;""),$C$110/$C$111,"Incomplete"))</f>
        <v>Incomplete</v>
      </c>
      <c r="F110" s="332"/>
      <c r="G110" s="328" t="s">
        <v>1324</v>
      </c>
    </row>
    <row r="111" spans="2:7" ht="30" customHeight="1" thickBot="1" x14ac:dyDescent="0.3">
      <c r="B111" s="198"/>
      <c r="C111" s="196"/>
      <c r="D111" s="327"/>
      <c r="E111" s="336"/>
      <c r="F111" s="318"/>
      <c r="G111" s="322"/>
    </row>
    <row r="112" spans="2:7" ht="30" customHeight="1" x14ac:dyDescent="0.25">
      <c r="B112" s="197"/>
      <c r="C112" s="195"/>
      <c r="D112" s="326"/>
      <c r="E112" s="319" t="str">
        <f>(IF(AND($C$112&lt;&gt;"",$C$113&lt;&gt;""),$C$112/$C$113,"Incomplete"))</f>
        <v>Incomplete</v>
      </c>
      <c r="F112" s="317"/>
      <c r="G112" s="321" t="s">
        <v>1324</v>
      </c>
    </row>
    <row r="113" spans="2:7" ht="30" customHeight="1" thickBot="1" x14ac:dyDescent="0.3">
      <c r="B113" s="198"/>
      <c r="C113" s="196"/>
      <c r="D113" s="327"/>
      <c r="E113" s="320"/>
      <c r="F113" s="318"/>
      <c r="G113" s="322"/>
    </row>
    <row r="114" spans="2:7" ht="30" customHeight="1" x14ac:dyDescent="0.25">
      <c r="B114" s="197"/>
      <c r="C114" s="195"/>
      <c r="D114" s="326"/>
      <c r="E114" s="319" t="str">
        <f>(IF(AND($C$114&lt;&gt;"",$C$115&lt;&gt;""),$C$114/$C$115,"Incomplete"))</f>
        <v>Incomplete</v>
      </c>
      <c r="F114" s="317"/>
      <c r="G114" s="321" t="s">
        <v>1324</v>
      </c>
    </row>
    <row r="115" spans="2:7" ht="30" customHeight="1" thickBot="1" x14ac:dyDescent="0.3">
      <c r="B115" s="198"/>
      <c r="C115" s="196"/>
      <c r="D115" s="327"/>
      <c r="E115" s="320"/>
      <c r="F115" s="318"/>
      <c r="G115" s="322"/>
    </row>
    <row r="117" spans="2:7" ht="41.25" customHeight="1" x14ac:dyDescent="0.25">
      <c r="B117" s="292" t="s">
        <v>97</v>
      </c>
      <c r="C117" s="292"/>
      <c r="D117" s="292"/>
      <c r="E117" s="292"/>
      <c r="F117" s="292"/>
    </row>
    <row r="118" spans="2:7" ht="24.95" customHeight="1" thickBot="1" x14ac:dyDescent="0.3">
      <c r="B118" s="316" t="s">
        <v>98</v>
      </c>
      <c r="C118" s="316"/>
      <c r="D118" s="316"/>
      <c r="E118" s="316"/>
      <c r="F118" s="316"/>
      <c r="G118" s="316"/>
    </row>
    <row r="119" spans="2:7" ht="21" customHeight="1" thickTop="1" x14ac:dyDescent="0.25">
      <c r="B119" s="49" t="s">
        <v>73</v>
      </c>
      <c r="C119" s="114" t="s">
        <v>74</v>
      </c>
      <c r="D119" s="51" t="s">
        <v>99</v>
      </c>
      <c r="E119" s="120" t="s">
        <v>93</v>
      </c>
      <c r="F119" s="51" t="s">
        <v>94</v>
      </c>
      <c r="G119" s="51" t="s">
        <v>77</v>
      </c>
    </row>
    <row r="120" spans="2:7" ht="78.75" customHeight="1" x14ac:dyDescent="0.25">
      <c r="B120" s="8" t="s">
        <v>386</v>
      </c>
      <c r="C120" s="192"/>
      <c r="D120" s="356" t="s">
        <v>263</v>
      </c>
      <c r="E120" s="360" t="str">
        <f>(IF(AND($C$120&lt;&gt;"",$C$121&lt;&gt;""),$C$120/$C$121,"Incomplete"))</f>
        <v>Incomplete</v>
      </c>
      <c r="F120" s="332"/>
      <c r="G120" s="340" t="s">
        <v>775</v>
      </c>
    </row>
    <row r="121" spans="2:7" ht="78.75" customHeight="1" thickBot="1" x14ac:dyDescent="0.3">
      <c r="B121" s="4" t="s">
        <v>368</v>
      </c>
      <c r="C121" s="223" t="str">
        <f>IF(ISBLANK($C$77),"",$C$77)</f>
        <v/>
      </c>
      <c r="D121" s="325"/>
      <c r="E121" s="320"/>
      <c r="F121" s="318"/>
      <c r="G121" s="306"/>
    </row>
    <row r="122" spans="2:7" ht="146.25" customHeight="1" x14ac:dyDescent="0.25">
      <c r="B122" s="5" t="s">
        <v>388</v>
      </c>
      <c r="C122" s="195"/>
      <c r="D122" s="311" t="s">
        <v>264</v>
      </c>
      <c r="E122" s="338" t="str">
        <f>(IF(AND($C$122&lt;&gt;"",$C$123&lt;&gt;""),$C$122/$C$123,"Incomplete"))</f>
        <v>Incomplete</v>
      </c>
      <c r="F122" s="313"/>
      <c r="G122" s="311" t="s">
        <v>776</v>
      </c>
    </row>
    <row r="123" spans="2:7" ht="146.25" customHeight="1" thickBot="1" x14ac:dyDescent="0.3">
      <c r="B123" s="12" t="s">
        <v>368</v>
      </c>
      <c r="C123" s="223" t="str">
        <f>IF(ISBLANK($C$77),"",$C$77)</f>
        <v/>
      </c>
      <c r="D123" s="306"/>
      <c r="E123" s="339"/>
      <c r="F123" s="310"/>
      <c r="G123" s="322"/>
    </row>
    <row r="124" spans="2:7" ht="33.75" customHeight="1" thickBot="1" x14ac:dyDescent="0.3">
      <c r="B124" s="4" t="s">
        <v>325</v>
      </c>
      <c r="C124" s="184"/>
      <c r="D124" s="17" t="s">
        <v>325</v>
      </c>
      <c r="E124" s="121" t="s">
        <v>733</v>
      </c>
      <c r="F124" s="182"/>
      <c r="G124" s="40"/>
    </row>
    <row r="125" spans="2:7" ht="30" customHeight="1" x14ac:dyDescent="0.25">
      <c r="B125" s="197"/>
      <c r="C125" s="195"/>
      <c r="D125" s="326"/>
      <c r="E125" s="319" t="str">
        <f>(IF(AND($C$125&lt;&gt;"",$C$126&lt;&gt;""),$C$125/$C$126,"Incomplete"))</f>
        <v>Incomplete</v>
      </c>
      <c r="F125" s="317"/>
      <c r="G125" s="321" t="s">
        <v>1324</v>
      </c>
    </row>
    <row r="126" spans="2:7" ht="30" customHeight="1" thickBot="1" x14ac:dyDescent="0.3">
      <c r="B126" s="198"/>
      <c r="C126" s="196"/>
      <c r="D126" s="327"/>
      <c r="E126" s="320"/>
      <c r="F126" s="318"/>
      <c r="G126" s="322"/>
    </row>
    <row r="127" spans="2:7" ht="30" customHeight="1" x14ac:dyDescent="0.25">
      <c r="B127" s="197"/>
      <c r="C127" s="195"/>
      <c r="D127" s="326"/>
      <c r="E127" s="319" t="str">
        <f>(IF(AND($C$127&lt;&gt;"",$C$128&lt;&gt;""),$C$127/$C$128,"Incomplete"))</f>
        <v>Incomplete</v>
      </c>
      <c r="F127" s="317"/>
      <c r="G127" s="321" t="s">
        <v>1324</v>
      </c>
    </row>
    <row r="128" spans="2:7" ht="30" customHeight="1" thickBot="1" x14ac:dyDescent="0.3">
      <c r="B128" s="198"/>
      <c r="C128" s="196"/>
      <c r="D128" s="327"/>
      <c r="E128" s="320"/>
      <c r="F128" s="318"/>
      <c r="G128" s="322"/>
    </row>
    <row r="129" spans="2:8" ht="30" customHeight="1" x14ac:dyDescent="0.25">
      <c r="B129" s="197"/>
      <c r="C129" s="195"/>
      <c r="D129" s="326"/>
      <c r="E129" s="319" t="str">
        <f>(IF(AND($C$129&lt;&gt;"",$C$130&lt;&gt;""),$C$129/$C$130,"Incomplete"))</f>
        <v>Incomplete</v>
      </c>
      <c r="F129" s="317"/>
      <c r="G129" s="328" t="s">
        <v>1324</v>
      </c>
    </row>
    <row r="130" spans="2:8" ht="30" customHeight="1" thickBot="1" x14ac:dyDescent="0.3">
      <c r="B130" s="198"/>
      <c r="C130" s="196"/>
      <c r="D130" s="327"/>
      <c r="E130" s="320"/>
      <c r="F130" s="318"/>
      <c r="G130" s="322"/>
    </row>
    <row r="131" spans="2:8" ht="50.25" customHeight="1" x14ac:dyDescent="0.25"/>
    <row r="132" spans="2:8" ht="72.75" customHeight="1" x14ac:dyDescent="0.25">
      <c r="B132" s="361" t="s">
        <v>917</v>
      </c>
      <c r="C132" s="361"/>
      <c r="D132" s="361"/>
      <c r="E132" s="361"/>
      <c r="F132" s="361"/>
    </row>
    <row r="133" spans="2:8" ht="24.95" customHeight="1" thickBot="1" x14ac:dyDescent="0.3">
      <c r="B133" s="333" t="s">
        <v>100</v>
      </c>
      <c r="C133" s="334"/>
      <c r="D133" s="334"/>
      <c r="E133" s="334"/>
      <c r="F133" s="334"/>
      <c r="G133" s="335"/>
    </row>
    <row r="134" spans="2:8" ht="21" customHeight="1" thickTop="1" x14ac:dyDescent="0.25">
      <c r="B134" s="49" t="s">
        <v>73</v>
      </c>
      <c r="C134" s="353" t="s">
        <v>300</v>
      </c>
      <c r="D134" s="354"/>
      <c r="E134" s="355"/>
      <c r="F134" s="78" t="s">
        <v>94</v>
      </c>
      <c r="G134" s="50" t="s">
        <v>77</v>
      </c>
      <c r="H134" s="34"/>
    </row>
    <row r="135" spans="2:8" ht="74.099999999999994" customHeight="1" x14ac:dyDescent="0.25">
      <c r="B135" s="3" t="s">
        <v>260</v>
      </c>
      <c r="C135" s="357"/>
      <c r="D135" s="358"/>
      <c r="E135" s="359"/>
      <c r="F135" s="226"/>
      <c r="G135" s="142" t="s">
        <v>918</v>
      </c>
      <c r="H135" s="34"/>
    </row>
    <row r="136" spans="2:8" ht="58.7" customHeight="1" x14ac:dyDescent="0.25">
      <c r="B136" s="3" t="s">
        <v>261</v>
      </c>
      <c r="C136" s="357"/>
      <c r="D136" s="358"/>
      <c r="E136" s="359"/>
      <c r="F136" s="226"/>
      <c r="G136" s="142" t="s">
        <v>918</v>
      </c>
      <c r="H136" s="34"/>
    </row>
    <row r="137" spans="2:8" ht="64.349999999999994" customHeight="1" x14ac:dyDescent="0.25">
      <c r="B137" s="3" t="s">
        <v>262</v>
      </c>
      <c r="C137" s="357"/>
      <c r="D137" s="358"/>
      <c r="E137" s="359"/>
      <c r="F137" s="226"/>
      <c r="G137" s="142" t="s">
        <v>918</v>
      </c>
      <c r="H137" s="34"/>
    </row>
    <row r="138" spans="2:8" x14ac:dyDescent="0.25">
      <c r="B138" s="11"/>
    </row>
  </sheetData>
  <sheetProtection algorithmName="SHA-512" hashValue="m9wwm2dXWSG7cbl779lB5KWY2qLs4Xn5iCiAj8iAR9nD86FTV2JEiqS1nLjJ9uLfWKDiSZCiwhqAcG9H3a3m6Q==" saltValue="9SWfANkhJpLNDRiIRptzug==" spinCount="100000" sheet="1" objects="1" scenarios="1"/>
  <mergeCells count="90">
    <mergeCell ref="C137:E137"/>
    <mergeCell ref="C136:E136"/>
    <mergeCell ref="C135:E135"/>
    <mergeCell ref="B118:G118"/>
    <mergeCell ref="D120:D121"/>
    <mergeCell ref="G122:G123"/>
    <mergeCell ref="D125:D126"/>
    <mergeCell ref="E125:E126"/>
    <mergeCell ref="F125:F126"/>
    <mergeCell ref="G125:G126"/>
    <mergeCell ref="D122:D123"/>
    <mergeCell ref="E122:E123"/>
    <mergeCell ref="F122:F123"/>
    <mergeCell ref="E120:E121"/>
    <mergeCell ref="F120:F121"/>
    <mergeCell ref="B132:F132"/>
    <mergeCell ref="E100:E101"/>
    <mergeCell ref="F100:F101"/>
    <mergeCell ref="C134:E134"/>
    <mergeCell ref="F127:F128"/>
    <mergeCell ref="D114:D115"/>
    <mergeCell ref="E114:E115"/>
    <mergeCell ref="F114:F115"/>
    <mergeCell ref="D127:D128"/>
    <mergeCell ref="E127:E128"/>
    <mergeCell ref="D102:D103"/>
    <mergeCell ref="E102:E103"/>
    <mergeCell ref="D100:D101"/>
    <mergeCell ref="B8:F8"/>
    <mergeCell ref="B75:E75"/>
    <mergeCell ref="G98:G99"/>
    <mergeCell ref="D94:D95"/>
    <mergeCell ref="E94:E95"/>
    <mergeCell ref="F94:F95"/>
    <mergeCell ref="G94:G95"/>
    <mergeCell ref="D96:D97"/>
    <mergeCell ref="E96:E97"/>
    <mergeCell ref="D98:D99"/>
    <mergeCell ref="E98:E99"/>
    <mergeCell ref="F98:F99"/>
    <mergeCell ref="G96:G97"/>
    <mergeCell ref="F96:F97"/>
    <mergeCell ref="B2:G2"/>
    <mergeCell ref="B92:G92"/>
    <mergeCell ref="D77:E77"/>
    <mergeCell ref="D79:E79"/>
    <mergeCell ref="D80:E80"/>
    <mergeCell ref="D81:E81"/>
    <mergeCell ref="D82:E82"/>
    <mergeCell ref="D83:E83"/>
    <mergeCell ref="D84:E84"/>
    <mergeCell ref="D85:E85"/>
    <mergeCell ref="D86:E86"/>
    <mergeCell ref="B91:F91"/>
    <mergeCell ref="B78:F78"/>
    <mergeCell ref="D76:E76"/>
    <mergeCell ref="B4:B5"/>
    <mergeCell ref="B7:E7"/>
    <mergeCell ref="B133:G133"/>
    <mergeCell ref="E104:E105"/>
    <mergeCell ref="E106:E107"/>
    <mergeCell ref="D104:D105"/>
    <mergeCell ref="D106:D107"/>
    <mergeCell ref="D108:D109"/>
    <mergeCell ref="E108:E109"/>
    <mergeCell ref="F108:F109"/>
    <mergeCell ref="G120:G121"/>
    <mergeCell ref="G127:G128"/>
    <mergeCell ref="D129:D130"/>
    <mergeCell ref="E129:E130"/>
    <mergeCell ref="F129:F130"/>
    <mergeCell ref="G129:G130"/>
    <mergeCell ref="G110:G111"/>
    <mergeCell ref="D112:D113"/>
    <mergeCell ref="G108:G109"/>
    <mergeCell ref="F104:F105"/>
    <mergeCell ref="F106:F107"/>
    <mergeCell ref="G114:G115"/>
    <mergeCell ref="B117:F117"/>
    <mergeCell ref="E112:E113"/>
    <mergeCell ref="F112:F113"/>
    <mergeCell ref="G112:G113"/>
    <mergeCell ref="D110:D111"/>
    <mergeCell ref="E110:E111"/>
    <mergeCell ref="F110:F111"/>
    <mergeCell ref="G100:G101"/>
    <mergeCell ref="F102:F103"/>
    <mergeCell ref="G102:G103"/>
    <mergeCell ref="G104:G105"/>
    <mergeCell ref="G106:G107"/>
  </mergeCells>
  <phoneticPr fontId="35" type="noConversion"/>
  <conditionalFormatting sqref="C88">
    <cfRule type="containsText" dxfId="21" priority="1" operator="containsText" text="No">
      <formula>NOT(ISERROR(SEARCH("No",C88)))</formula>
    </cfRule>
    <cfRule type="containsText" dxfId="20" priority="2" operator="containsText" text="Yes">
      <formula>NOT(ISERROR(SEARCH("Yes",C88)))</formula>
    </cfRule>
  </conditionalFormatting>
  <dataValidations count="1">
    <dataValidation type="date" allowBlank="1" showInputMessage="1" showErrorMessage="1" sqref="D4:D5" xr:uid="{2E7CB3BE-C3F3-45C8-9515-3C30CE3891E1}">
      <formula1>44562</formula1>
      <formula2>50771</formula2>
    </dataValidation>
  </dataValidations>
  <hyperlinks>
    <hyperlink ref="G135" r:id="rId1" xr:uid="{FE3F3A64-7458-48E7-A840-5112B51341F3}"/>
    <hyperlink ref="G136:G137" r:id="rId2" display="The Opioid and Substance Use Action Plan (OSUAP) Data Dashboard can be found here. Use the &quot;Metrics&quot; tab to find the &quot;Metric&quot; (i.e., Outcome Measure, Population-Level) and &quot;Place&quot; to find your county. " xr:uid="{045F884C-25DA-46C7-8CB8-8217F2A1933D}"/>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count="2">
        <x14:dataValidation type="list" allowBlank="1" showInputMessage="1" showErrorMessage="1" xr:uid="{46C3B548-E37B-46E7-8441-77AF297B098A}">
          <x14:formula1>
            <xm:f>Lists!$E$2:$E$3</xm:f>
          </x14:formula1>
          <xm:sqref>C135:C137</xm:sqref>
        </x14:dataValidation>
        <x14:dataValidation type="list" allowBlank="1" showInputMessage="1" showErrorMessage="1" xr:uid="{C48547E7-3483-4A74-9078-400EBD5E5282}">
          <x14:formula1>
            <xm:f>Lists!$B$2:$B$3</xm:f>
          </x14:formula1>
          <xm:sqref>D10 D12:D16 D18:D23 D25:D30 D32:D37 D39:D45 D47:D52 D54:D61 D63:D68 D70:D73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6C3C7-EC5A-44AB-B79B-7C6DFD163497}">
  <sheetPr codeName="Sheet7">
    <tabColor rgb="FFAF2138"/>
  </sheetPr>
  <dimension ref="B2:G87"/>
  <sheetViews>
    <sheetView topLeftCell="B77" zoomScaleNormal="100" workbookViewId="0">
      <selection activeCell="F86" sqref="F86"/>
    </sheetView>
  </sheetViews>
  <sheetFormatPr defaultColWidth="9.140625" defaultRowHeight="15" x14ac:dyDescent="0.25"/>
  <cols>
    <col min="1" max="1" width="3.5703125" style="11" customWidth="1"/>
    <col min="2" max="2" width="56.7109375" style="27" customWidth="1"/>
    <col min="3" max="3" width="13.7109375" style="107" customWidth="1"/>
    <col min="4" max="4" width="29.7109375" style="11" customWidth="1"/>
    <col min="5" max="5" width="40.7109375" style="135" customWidth="1"/>
    <col min="6" max="7" width="60.7109375" style="34" customWidth="1"/>
    <col min="8" max="16384" width="9.140625" style="11"/>
  </cols>
  <sheetData>
    <row r="2" spans="2:7" ht="28.5" customHeight="1" thickBot="1" x14ac:dyDescent="0.3">
      <c r="B2" s="362" t="s">
        <v>426</v>
      </c>
      <c r="C2" s="362"/>
      <c r="D2" s="362"/>
      <c r="E2" s="362"/>
      <c r="F2" s="362"/>
      <c r="G2" s="362"/>
    </row>
    <row r="3" spans="2:7" ht="29.25" thickTop="1" x14ac:dyDescent="0.25">
      <c r="B3" s="10"/>
      <c r="C3" s="105"/>
      <c r="D3" s="10"/>
      <c r="E3" s="115"/>
      <c r="G3" s="27"/>
    </row>
    <row r="4" spans="2:7" ht="17.25" customHeight="1" x14ac:dyDescent="0.25">
      <c r="B4" s="294" t="s">
        <v>68</v>
      </c>
      <c r="C4" s="106" t="s">
        <v>69</v>
      </c>
      <c r="D4" s="180">
        <v>44743</v>
      </c>
      <c r="E4" s="115"/>
      <c r="G4" s="27"/>
    </row>
    <row r="5" spans="2:7" ht="17.25" customHeight="1" x14ac:dyDescent="0.25">
      <c r="B5" s="295"/>
      <c r="C5" s="106" t="s">
        <v>70</v>
      </c>
      <c r="D5" s="180">
        <v>45107</v>
      </c>
      <c r="E5" s="115"/>
      <c r="G5" s="27"/>
    </row>
    <row r="6" spans="2:7" ht="28.5" x14ac:dyDescent="0.25">
      <c r="B6" s="10"/>
      <c r="G6" s="27"/>
    </row>
    <row r="7" spans="2:7" s="34" customFormat="1" ht="61.5" customHeight="1" x14ac:dyDescent="0.25">
      <c r="B7" s="296" t="s">
        <v>71</v>
      </c>
      <c r="C7" s="296"/>
      <c r="D7" s="292"/>
      <c r="E7" s="296"/>
    </row>
    <row r="8" spans="2:7" ht="24.95" customHeight="1" thickBot="1" x14ac:dyDescent="0.3">
      <c r="B8" s="297" t="s">
        <v>72</v>
      </c>
      <c r="C8" s="298"/>
      <c r="D8" s="298"/>
      <c r="E8" s="298"/>
      <c r="F8" s="299"/>
    </row>
    <row r="9" spans="2:7" ht="21" customHeight="1" thickTop="1" x14ac:dyDescent="0.25">
      <c r="B9" s="71" t="s">
        <v>73</v>
      </c>
      <c r="C9" s="108" t="s">
        <v>74</v>
      </c>
      <c r="D9" s="58" t="s">
        <v>75</v>
      </c>
      <c r="E9" s="117" t="s">
        <v>94</v>
      </c>
      <c r="F9" s="60" t="s">
        <v>77</v>
      </c>
    </row>
    <row r="10" spans="2:7" ht="129" customHeight="1" x14ac:dyDescent="0.25">
      <c r="B10" s="20" t="s">
        <v>80</v>
      </c>
      <c r="C10" s="192"/>
      <c r="D10" s="182"/>
      <c r="E10" s="203"/>
      <c r="F10" s="2" t="s">
        <v>419</v>
      </c>
    </row>
    <row r="11" spans="2:7" ht="30" customHeight="1" x14ac:dyDescent="0.25">
      <c r="B11" s="2" t="s">
        <v>427</v>
      </c>
      <c r="C11" s="184"/>
      <c r="D11" s="182"/>
      <c r="E11" s="204"/>
      <c r="F11" s="25"/>
    </row>
    <row r="12" spans="2:7" ht="30" customHeight="1" x14ac:dyDescent="0.25">
      <c r="B12" s="2" t="s">
        <v>112</v>
      </c>
      <c r="C12" s="184"/>
      <c r="D12" s="182"/>
      <c r="E12" s="204"/>
      <c r="F12" s="25"/>
    </row>
    <row r="13" spans="2:7" ht="48.75" customHeight="1" x14ac:dyDescent="0.25">
      <c r="B13" s="2" t="s">
        <v>109</v>
      </c>
      <c r="C13" s="184"/>
      <c r="D13" s="182"/>
      <c r="E13" s="204"/>
      <c r="F13" s="25"/>
    </row>
    <row r="14" spans="2:7" ht="50.25" customHeight="1" x14ac:dyDescent="0.25">
      <c r="B14" s="2" t="s">
        <v>428</v>
      </c>
      <c r="C14" s="184"/>
      <c r="D14" s="182"/>
      <c r="E14" s="204"/>
      <c r="F14" s="25"/>
    </row>
    <row r="15" spans="2:7" ht="31.5" customHeight="1" x14ac:dyDescent="0.25">
      <c r="B15" s="2" t="s">
        <v>105</v>
      </c>
      <c r="C15" s="184"/>
      <c r="D15" s="182"/>
      <c r="E15" s="204"/>
      <c r="F15" s="25"/>
    </row>
    <row r="16" spans="2:7" ht="30" customHeight="1" x14ac:dyDescent="0.25">
      <c r="B16" s="2" t="s">
        <v>133</v>
      </c>
      <c r="C16" s="192"/>
      <c r="D16" s="182"/>
      <c r="E16" s="203"/>
      <c r="F16" s="25"/>
    </row>
    <row r="17" spans="2:6" ht="30" customHeight="1" x14ac:dyDescent="0.25">
      <c r="B17" s="2" t="s">
        <v>429</v>
      </c>
      <c r="C17" s="184"/>
      <c r="D17" s="182"/>
      <c r="E17" s="203"/>
      <c r="F17" s="25"/>
    </row>
    <row r="18" spans="2:6" ht="30" customHeight="1" x14ac:dyDescent="0.25">
      <c r="B18" s="2" t="s">
        <v>33</v>
      </c>
      <c r="C18" s="184"/>
      <c r="D18" s="182"/>
      <c r="E18" s="204"/>
      <c r="F18" s="25" t="s">
        <v>505</v>
      </c>
    </row>
    <row r="19" spans="2:6" ht="30" customHeight="1" x14ac:dyDescent="0.25">
      <c r="B19" s="205"/>
      <c r="C19" s="184"/>
      <c r="D19" s="182"/>
      <c r="E19" s="204"/>
      <c r="F19" s="20" t="s">
        <v>1324</v>
      </c>
    </row>
    <row r="20" spans="2:6" ht="30" customHeight="1" x14ac:dyDescent="0.25">
      <c r="B20" s="205"/>
      <c r="C20" s="184"/>
      <c r="D20" s="182"/>
      <c r="E20" s="204"/>
      <c r="F20" s="20" t="s">
        <v>1324</v>
      </c>
    </row>
    <row r="21" spans="2:6" ht="30" customHeight="1" x14ac:dyDescent="0.25">
      <c r="B21" s="205"/>
      <c r="C21" s="184"/>
      <c r="D21" s="182"/>
      <c r="E21" s="204"/>
      <c r="F21" s="20" t="s">
        <v>1324</v>
      </c>
    </row>
    <row r="23" spans="2:6" ht="31.5" customHeight="1" x14ac:dyDescent="0.25">
      <c r="B23" s="352" t="s">
        <v>78</v>
      </c>
      <c r="C23" s="352"/>
      <c r="D23" s="352"/>
      <c r="E23" s="352"/>
    </row>
    <row r="24" spans="2:6" ht="21" customHeight="1" thickBot="1" x14ac:dyDescent="0.3">
      <c r="B24" s="63" t="s">
        <v>79</v>
      </c>
      <c r="C24" s="110" t="s">
        <v>74</v>
      </c>
      <c r="D24" s="351" t="s">
        <v>94</v>
      </c>
      <c r="E24" s="351"/>
      <c r="F24" s="63" t="s">
        <v>77</v>
      </c>
    </row>
    <row r="25" spans="2:6" ht="113.25" customHeight="1" thickTop="1" x14ac:dyDescent="0.25">
      <c r="B25" s="2" t="s">
        <v>80</v>
      </c>
      <c r="C25" s="97" t="str">
        <f>IF(ISBLANK($C$10),"",$C$10)</f>
        <v/>
      </c>
      <c r="D25" s="346"/>
      <c r="E25" s="363"/>
      <c r="F25" s="2" t="s">
        <v>778</v>
      </c>
    </row>
    <row r="26" spans="2:6" ht="15" customHeight="1" x14ac:dyDescent="0.25">
      <c r="B26" s="348" t="s">
        <v>81</v>
      </c>
      <c r="C26" s="349"/>
      <c r="D26" s="349"/>
      <c r="E26" s="349"/>
      <c r="F26" s="350"/>
    </row>
    <row r="27" spans="2:6" ht="20.25" customHeight="1" x14ac:dyDescent="0.25">
      <c r="B27" s="2" t="s">
        <v>82</v>
      </c>
      <c r="C27" s="206"/>
      <c r="D27" s="346"/>
      <c r="E27" s="363"/>
      <c r="F27" s="25"/>
    </row>
    <row r="28" spans="2:6" ht="20.25" customHeight="1" x14ac:dyDescent="0.25">
      <c r="B28" s="2" t="s">
        <v>83</v>
      </c>
      <c r="C28" s="206"/>
      <c r="D28" s="346"/>
      <c r="E28" s="363"/>
      <c r="F28" s="25"/>
    </row>
    <row r="29" spans="2:6" ht="20.25" customHeight="1" x14ac:dyDescent="0.25">
      <c r="B29" s="2" t="s">
        <v>84</v>
      </c>
      <c r="C29" s="206"/>
      <c r="D29" s="346"/>
      <c r="E29" s="363"/>
      <c r="F29" s="25"/>
    </row>
    <row r="30" spans="2:6" ht="20.25" customHeight="1" x14ac:dyDescent="0.25">
      <c r="B30" s="2" t="s">
        <v>85</v>
      </c>
      <c r="C30" s="206"/>
      <c r="D30" s="346"/>
      <c r="E30" s="363"/>
      <c r="F30" s="25"/>
    </row>
    <row r="31" spans="2:6" ht="20.25" customHeight="1" x14ac:dyDescent="0.25">
      <c r="B31" s="2" t="s">
        <v>86</v>
      </c>
      <c r="C31" s="206"/>
      <c r="D31" s="346"/>
      <c r="E31" s="363"/>
      <c r="F31" s="25"/>
    </row>
    <row r="32" spans="2:6" ht="20.25" customHeight="1" x14ac:dyDescent="0.25">
      <c r="B32" s="2" t="s">
        <v>87</v>
      </c>
      <c r="C32" s="206"/>
      <c r="D32" s="346"/>
      <c r="E32" s="363"/>
      <c r="F32" s="25"/>
    </row>
    <row r="33" spans="2:7" ht="20.25" customHeight="1" x14ac:dyDescent="0.25">
      <c r="B33" s="2" t="s">
        <v>88</v>
      </c>
      <c r="C33" s="206"/>
      <c r="D33" s="346"/>
      <c r="E33" s="363"/>
      <c r="F33" s="25"/>
    </row>
    <row r="34" spans="2:7" ht="20.25" customHeight="1" thickBot="1" x14ac:dyDescent="0.3">
      <c r="B34" s="72" t="s">
        <v>89</v>
      </c>
      <c r="C34" s="207"/>
      <c r="D34" s="347"/>
      <c r="E34" s="364"/>
      <c r="F34" s="40"/>
    </row>
    <row r="35" spans="2:7" ht="20.25" customHeight="1" thickTop="1" x14ac:dyDescent="0.25">
      <c r="B35" s="26" t="s">
        <v>754</v>
      </c>
      <c r="C35" s="202" t="str">
        <f>IF(COUNT($C$27:$C$34)=0,"",SUM($C$27:$C$34))</f>
        <v/>
      </c>
      <c r="D35" s="28"/>
      <c r="E35" s="136"/>
      <c r="F35" s="82"/>
    </row>
    <row r="36" spans="2:7" ht="35.25" customHeight="1" x14ac:dyDescent="0.25">
      <c r="B36" s="2" t="s">
        <v>772</v>
      </c>
      <c r="C36" s="112" t="str">
        <f>IF($C$35=$C$25, "Yes", "No")</f>
        <v>Yes</v>
      </c>
      <c r="E36" s="118"/>
    </row>
    <row r="39" spans="2:7" ht="35.25" customHeight="1" x14ac:dyDescent="0.25">
      <c r="B39" s="296" t="s">
        <v>90</v>
      </c>
      <c r="C39" s="296"/>
      <c r="D39" s="296"/>
      <c r="E39" s="296"/>
      <c r="F39" s="296"/>
    </row>
    <row r="40" spans="2:7" ht="24.95" customHeight="1" thickBot="1" x14ac:dyDescent="0.3">
      <c r="B40" s="343" t="s">
        <v>91</v>
      </c>
      <c r="C40" s="344"/>
      <c r="D40" s="344"/>
      <c r="E40" s="344"/>
      <c r="F40" s="344"/>
      <c r="G40" s="345"/>
    </row>
    <row r="41" spans="2:7" ht="21" customHeight="1" thickTop="1" x14ac:dyDescent="0.25">
      <c r="B41" s="53" t="s">
        <v>73</v>
      </c>
      <c r="C41" s="113" t="s">
        <v>74</v>
      </c>
      <c r="D41" s="53" t="s">
        <v>92</v>
      </c>
      <c r="E41" s="119" t="s">
        <v>93</v>
      </c>
      <c r="F41" s="53" t="s">
        <v>94</v>
      </c>
      <c r="G41" s="53" t="s">
        <v>77</v>
      </c>
    </row>
    <row r="42" spans="2:7" ht="55.5" customHeight="1" x14ac:dyDescent="0.25">
      <c r="B42" s="2" t="s">
        <v>117</v>
      </c>
      <c r="C42" s="184"/>
      <c r="D42" s="305" t="s">
        <v>116</v>
      </c>
      <c r="E42" s="307" t="str">
        <f>(IF(AND($C$42&lt;&gt;"",$C$43&lt;&gt;""),$C$42/$C$43,"Incomplete"))</f>
        <v>Incomplete</v>
      </c>
      <c r="F42" s="309"/>
      <c r="G42" s="305" t="s">
        <v>778</v>
      </c>
    </row>
    <row r="43" spans="2:7" ht="55.5" customHeight="1" thickBot="1" x14ac:dyDescent="0.3">
      <c r="B43" s="21" t="s">
        <v>80</v>
      </c>
      <c r="C43" s="211" t="str">
        <f>IF(ISBLANK($C$10),"",$C$10)</f>
        <v/>
      </c>
      <c r="D43" s="306"/>
      <c r="E43" s="308"/>
      <c r="F43" s="310"/>
      <c r="G43" s="306"/>
    </row>
    <row r="44" spans="2:7" ht="50.25" customHeight="1" x14ac:dyDescent="0.25">
      <c r="B44" s="2" t="s">
        <v>475</v>
      </c>
      <c r="C44" s="227"/>
      <c r="D44" s="311" t="s">
        <v>430</v>
      </c>
      <c r="E44" s="307" t="str">
        <f>(IF(AND($C$44&lt;&gt;"",$C$45&lt;&gt;""),$C$44/$C$45,"Incomplete"))</f>
        <v>Incomplete</v>
      </c>
      <c r="F44" s="313"/>
      <c r="G44" s="311"/>
    </row>
    <row r="45" spans="2:7" ht="50.25" customHeight="1" thickBot="1" x14ac:dyDescent="0.3">
      <c r="B45" s="18" t="s">
        <v>474</v>
      </c>
      <c r="C45" s="194"/>
      <c r="D45" s="306"/>
      <c r="E45" s="308"/>
      <c r="F45" s="310"/>
      <c r="G45" s="306"/>
    </row>
    <row r="46" spans="2:7" ht="30" customHeight="1" x14ac:dyDescent="0.25">
      <c r="B46" s="24" t="s">
        <v>434</v>
      </c>
      <c r="C46" s="228"/>
      <c r="D46" s="311" t="s">
        <v>431</v>
      </c>
      <c r="E46" s="307" t="str">
        <f>(IF(AND($C$46&lt;&gt;"",$C$47&lt;&gt;""),$C$46/$C$47,"Incomplete"))</f>
        <v>Incomplete</v>
      </c>
      <c r="F46" s="309"/>
      <c r="G46" s="311"/>
    </row>
    <row r="47" spans="2:7" ht="30" customHeight="1" thickBot="1" x14ac:dyDescent="0.3">
      <c r="B47" s="21" t="s">
        <v>433</v>
      </c>
      <c r="C47" s="194"/>
      <c r="D47" s="306"/>
      <c r="E47" s="308"/>
      <c r="F47" s="310"/>
      <c r="G47" s="306"/>
    </row>
    <row r="48" spans="2:7" ht="69.75" customHeight="1" x14ac:dyDescent="0.25">
      <c r="B48" s="22" t="s">
        <v>476</v>
      </c>
      <c r="C48" s="195"/>
      <c r="D48" s="311" t="s">
        <v>432</v>
      </c>
      <c r="E48" s="312" t="str">
        <f>(IF(AND($C$48&lt;&gt;"",$C$49&lt;&gt;""),$C$48/$C$49,"Incomplete"))</f>
        <v>Incomplete</v>
      </c>
      <c r="F48" s="313"/>
      <c r="G48" s="311" t="s">
        <v>779</v>
      </c>
    </row>
    <row r="49" spans="2:7" ht="69.75" customHeight="1" thickBot="1" x14ac:dyDescent="0.3">
      <c r="B49" s="21" t="s">
        <v>80</v>
      </c>
      <c r="C49" s="196" t="str">
        <f>IF(ISBLANK($C$10),"",$C$10)</f>
        <v/>
      </c>
      <c r="D49" s="306"/>
      <c r="E49" s="308"/>
      <c r="F49" s="310"/>
      <c r="G49" s="306"/>
    </row>
    <row r="50" spans="2:7" ht="30" customHeight="1" x14ac:dyDescent="0.25">
      <c r="B50" s="200"/>
      <c r="C50" s="195"/>
      <c r="D50" s="317"/>
      <c r="E50" s="319" t="str">
        <f>(IF(AND($C$50&lt;&gt;"",$C$51&lt;&gt;""),$C$50/$C$51,"Incomplete"))</f>
        <v>Incomplete</v>
      </c>
      <c r="F50" s="309"/>
      <c r="G50" s="321" t="s">
        <v>1324</v>
      </c>
    </row>
    <row r="51" spans="2:7" ht="30" customHeight="1" thickBot="1" x14ac:dyDescent="0.3">
      <c r="B51" s="201"/>
      <c r="C51" s="196"/>
      <c r="D51" s="318"/>
      <c r="E51" s="320"/>
      <c r="F51" s="310"/>
      <c r="G51" s="322"/>
    </row>
    <row r="52" spans="2:7" ht="30" customHeight="1" x14ac:dyDescent="0.25">
      <c r="B52" s="200"/>
      <c r="C52" s="195"/>
      <c r="D52" s="317"/>
      <c r="E52" s="319" t="str">
        <f>(IF(AND($C$52&lt;&gt;"",$C$53&lt;&gt;""),$C$52/$C$53,"Incomplete"))</f>
        <v>Incomplete</v>
      </c>
      <c r="F52" s="313"/>
      <c r="G52" s="321" t="s">
        <v>1324</v>
      </c>
    </row>
    <row r="53" spans="2:7" ht="30" customHeight="1" thickBot="1" x14ac:dyDescent="0.3">
      <c r="B53" s="201"/>
      <c r="C53" s="196"/>
      <c r="D53" s="318"/>
      <c r="E53" s="320"/>
      <c r="F53" s="310"/>
      <c r="G53" s="322"/>
    </row>
    <row r="54" spans="2:7" ht="30" customHeight="1" x14ac:dyDescent="0.25">
      <c r="B54" s="200"/>
      <c r="C54" s="195"/>
      <c r="D54" s="317"/>
      <c r="E54" s="319" t="str">
        <f>(IF(AND($C$54&lt;&gt;"",$C$55&lt;&gt;""),$C$54/$C$55,"Incomplete"))</f>
        <v>Incomplete</v>
      </c>
      <c r="F54" s="309"/>
      <c r="G54" s="321" t="s">
        <v>1324</v>
      </c>
    </row>
    <row r="55" spans="2:7" ht="30" customHeight="1" thickBot="1" x14ac:dyDescent="0.3">
      <c r="B55" s="201"/>
      <c r="C55" s="196"/>
      <c r="D55" s="365"/>
      <c r="E55" s="320"/>
      <c r="F55" s="310"/>
      <c r="G55" s="322"/>
    </row>
    <row r="57" spans="2:7" ht="41.25" customHeight="1" x14ac:dyDescent="0.25">
      <c r="B57" s="296" t="s">
        <v>97</v>
      </c>
      <c r="C57" s="296"/>
      <c r="D57" s="296"/>
      <c r="E57" s="296"/>
      <c r="F57" s="296"/>
    </row>
    <row r="58" spans="2:7" ht="24.95" customHeight="1" thickBot="1" x14ac:dyDescent="0.3">
      <c r="B58" s="316" t="s">
        <v>98</v>
      </c>
      <c r="C58" s="316"/>
      <c r="D58" s="316"/>
      <c r="E58" s="316"/>
      <c r="F58" s="316"/>
      <c r="G58" s="316"/>
    </row>
    <row r="59" spans="2:7" ht="21" customHeight="1" thickTop="1" x14ac:dyDescent="0.25">
      <c r="B59" s="49" t="s">
        <v>73</v>
      </c>
      <c r="C59" s="114" t="s">
        <v>74</v>
      </c>
      <c r="D59" s="51" t="s">
        <v>99</v>
      </c>
      <c r="E59" s="120" t="s">
        <v>93</v>
      </c>
      <c r="F59" s="51" t="s">
        <v>94</v>
      </c>
      <c r="G59" s="51" t="s">
        <v>77</v>
      </c>
    </row>
    <row r="60" spans="2:7" ht="85.5" customHeight="1" x14ac:dyDescent="0.25">
      <c r="B60" s="2" t="s">
        <v>147</v>
      </c>
      <c r="C60" s="184"/>
      <c r="D60" s="324" t="s">
        <v>263</v>
      </c>
      <c r="E60" s="323" t="str">
        <f>(IF(AND($C$60&lt;&gt;"",$C$61&lt;&gt;""),$C$60/$C$61,"Incomplete"))</f>
        <v>Incomplete</v>
      </c>
      <c r="F60" s="329"/>
      <c r="G60" s="305" t="s">
        <v>780</v>
      </c>
    </row>
    <row r="61" spans="2:7" ht="85.5" customHeight="1" thickBot="1" x14ac:dyDescent="0.3">
      <c r="B61" s="21" t="s">
        <v>112</v>
      </c>
      <c r="C61" s="196"/>
      <c r="D61" s="325"/>
      <c r="E61" s="320"/>
      <c r="F61" s="318"/>
      <c r="G61" s="306"/>
    </row>
    <row r="62" spans="2:7" ht="99.75" customHeight="1" x14ac:dyDescent="0.25">
      <c r="B62" s="22" t="s">
        <v>148</v>
      </c>
      <c r="C62" s="195"/>
      <c r="D62" s="337" t="s">
        <v>111</v>
      </c>
      <c r="E62" s="319" t="str">
        <f>(IF(AND($C$62&lt;&gt;"",$C$63&lt;&gt;""),$C$62/$C$63,"Incomplete"))</f>
        <v>Incomplete</v>
      </c>
      <c r="F62" s="317"/>
      <c r="G62" s="311" t="s">
        <v>1093</v>
      </c>
    </row>
    <row r="63" spans="2:7" ht="99.75" customHeight="1" thickBot="1" x14ac:dyDescent="0.3">
      <c r="B63" s="2" t="s">
        <v>109</v>
      </c>
      <c r="C63" s="196" t="str">
        <f>IF(ISBLANK($C$13),"",$C$13)</f>
        <v/>
      </c>
      <c r="D63" s="325"/>
      <c r="E63" s="320"/>
      <c r="F63" s="318"/>
      <c r="G63" s="306"/>
    </row>
    <row r="64" spans="2:7" ht="99.75" customHeight="1" x14ac:dyDescent="0.25">
      <c r="B64" s="22" t="s">
        <v>1181</v>
      </c>
      <c r="C64" s="185"/>
      <c r="D64" s="311" t="s">
        <v>1123</v>
      </c>
      <c r="E64" s="338" t="str">
        <f>(IF(AND($C$64&lt;&gt;"",$C$65&lt;&gt;""),$C$64/$C$65,"Incomplete"))</f>
        <v>Incomplete</v>
      </c>
      <c r="F64" s="329"/>
      <c r="G64" s="311" t="s">
        <v>783</v>
      </c>
    </row>
    <row r="65" spans="2:7" ht="99.75" customHeight="1" thickBot="1" x14ac:dyDescent="0.3">
      <c r="B65" s="21" t="s">
        <v>109</v>
      </c>
      <c r="C65" s="185"/>
      <c r="D65" s="306"/>
      <c r="E65" s="339"/>
      <c r="F65" s="318"/>
      <c r="G65" s="356"/>
    </row>
    <row r="66" spans="2:7" ht="83.25" customHeight="1" x14ac:dyDescent="0.25">
      <c r="B66" s="22" t="s">
        <v>153</v>
      </c>
      <c r="C66" s="195"/>
      <c r="D66" s="311" t="s">
        <v>108</v>
      </c>
      <c r="E66" s="319" t="str">
        <f>(IF(AND($C$66&lt;&gt;"",$C$67&lt;&gt;""),$C$66/$C$67,"Incomplete"))</f>
        <v>Incomplete</v>
      </c>
      <c r="F66" s="317"/>
      <c r="G66" s="305" t="s">
        <v>1096</v>
      </c>
    </row>
    <row r="67" spans="2:7" ht="83.25" customHeight="1" thickBot="1" x14ac:dyDescent="0.3">
      <c r="B67" s="21" t="s">
        <v>107</v>
      </c>
      <c r="C67" s="196" t="str">
        <f>IF(ISBLANK($C$14),"",$C$14)</f>
        <v/>
      </c>
      <c r="D67" s="306"/>
      <c r="E67" s="320"/>
      <c r="F67" s="318"/>
      <c r="G67" s="306"/>
    </row>
    <row r="68" spans="2:7" ht="84" customHeight="1" x14ac:dyDescent="0.25">
      <c r="B68" s="22" t="s">
        <v>154</v>
      </c>
      <c r="C68" s="195"/>
      <c r="D68" s="311" t="s">
        <v>106</v>
      </c>
      <c r="E68" s="319" t="str">
        <f>(IF(AND($C$68&lt;&gt;"",$C$69&lt;&gt;""),$C$68/$C$69,"Incomplete"))</f>
        <v>Incomplete</v>
      </c>
      <c r="F68" s="329"/>
      <c r="G68" s="305" t="s">
        <v>777</v>
      </c>
    </row>
    <row r="69" spans="2:7" ht="83.25" customHeight="1" thickBot="1" x14ac:dyDescent="0.3">
      <c r="B69" s="18" t="s">
        <v>105</v>
      </c>
      <c r="C69" s="196" t="str">
        <f>IF(ISBLANK($C$15),"",$C$15)</f>
        <v/>
      </c>
      <c r="D69" s="306"/>
      <c r="E69" s="320"/>
      <c r="F69" s="318"/>
      <c r="G69" s="306"/>
    </row>
    <row r="70" spans="2:7" ht="83.25" customHeight="1" x14ac:dyDescent="0.25">
      <c r="B70" s="22" t="s">
        <v>860</v>
      </c>
      <c r="C70" s="195"/>
      <c r="D70" s="311" t="s">
        <v>859</v>
      </c>
      <c r="E70" s="319" t="str">
        <f>(IF(AND($C$70&lt;&gt;"",$C$71&lt;&gt;""),$C$70/$C$71,"Incomplete"))</f>
        <v>Incomplete</v>
      </c>
      <c r="F70" s="317"/>
      <c r="G70" s="305" t="s">
        <v>777</v>
      </c>
    </row>
    <row r="71" spans="2:7" ht="83.25" customHeight="1" thickBot="1" x14ac:dyDescent="0.3">
      <c r="B71" s="24" t="s">
        <v>133</v>
      </c>
      <c r="C71" s="185"/>
      <c r="D71" s="306"/>
      <c r="E71" s="320"/>
      <c r="F71" s="318"/>
      <c r="G71" s="306"/>
    </row>
    <row r="72" spans="2:7" ht="95.25" customHeight="1" x14ac:dyDescent="0.25">
      <c r="B72" s="22" t="s">
        <v>385</v>
      </c>
      <c r="C72" s="195"/>
      <c r="D72" s="311" t="s">
        <v>383</v>
      </c>
      <c r="E72" s="319" t="str">
        <f>(IF(AND($C$72&lt;&gt;"",$C$73&lt;&gt;""),$C$72/$C$73,"Incomplete"))</f>
        <v>Incomplete</v>
      </c>
      <c r="F72" s="329"/>
      <c r="G72" s="305" t="s">
        <v>781</v>
      </c>
    </row>
    <row r="73" spans="2:7" ht="95.25" customHeight="1" thickBot="1" x14ac:dyDescent="0.3">
      <c r="B73" s="18" t="s">
        <v>384</v>
      </c>
      <c r="C73" s="224" t="str">
        <f>IF(ISBLANK($C$10),"",$C$10)</f>
        <v/>
      </c>
      <c r="D73" s="306"/>
      <c r="E73" s="320"/>
      <c r="F73" s="318"/>
      <c r="G73" s="306"/>
    </row>
    <row r="74" spans="2:7" ht="30" customHeight="1" x14ac:dyDescent="0.25">
      <c r="B74" s="200"/>
      <c r="C74" s="195"/>
      <c r="D74" s="326"/>
      <c r="E74" s="319" t="str">
        <f>(IF(AND($C$74&lt;&gt;"",$C$75&lt;&gt;""),$C$74/$C$75,"Incomplete"))</f>
        <v>Incomplete</v>
      </c>
      <c r="F74" s="317"/>
      <c r="G74" s="321" t="s">
        <v>1324</v>
      </c>
    </row>
    <row r="75" spans="2:7" ht="30" customHeight="1" thickBot="1" x14ac:dyDescent="0.3">
      <c r="B75" s="201"/>
      <c r="C75" s="196"/>
      <c r="D75" s="327"/>
      <c r="E75" s="320"/>
      <c r="F75" s="318"/>
      <c r="G75" s="322"/>
    </row>
    <row r="76" spans="2:7" ht="30" customHeight="1" x14ac:dyDescent="0.25">
      <c r="B76" s="200"/>
      <c r="C76" s="195"/>
      <c r="D76" s="326"/>
      <c r="E76" s="319" t="str">
        <f>(IF(AND($C$76&lt;&gt;"",$C$77&lt;&gt;""),$C$76/$C$77,"Incomplete"))</f>
        <v>Incomplete</v>
      </c>
      <c r="F76" s="329"/>
      <c r="G76" s="321" t="s">
        <v>1324</v>
      </c>
    </row>
    <row r="77" spans="2:7" ht="30" customHeight="1" thickBot="1" x14ac:dyDescent="0.3">
      <c r="B77" s="201"/>
      <c r="C77" s="196"/>
      <c r="D77" s="327"/>
      <c r="E77" s="320"/>
      <c r="F77" s="318"/>
      <c r="G77" s="322"/>
    </row>
    <row r="78" spans="2:7" ht="30" customHeight="1" x14ac:dyDescent="0.25">
      <c r="B78" s="200"/>
      <c r="C78" s="195"/>
      <c r="D78" s="326"/>
      <c r="E78" s="319" t="str">
        <f>(IF(AND($C$78&lt;&gt;"",$C$79&lt;&gt;""),$C$78/$C$79,"Incomplete"))</f>
        <v>Incomplete</v>
      </c>
      <c r="F78" s="317"/>
      <c r="G78" s="328" t="s">
        <v>1324</v>
      </c>
    </row>
    <row r="79" spans="2:7" ht="30" customHeight="1" thickBot="1" x14ac:dyDescent="0.3">
      <c r="B79" s="201"/>
      <c r="C79" s="196"/>
      <c r="D79" s="327"/>
      <c r="E79" s="320"/>
      <c r="F79" s="318"/>
      <c r="G79" s="366"/>
    </row>
    <row r="81" spans="2:7" ht="56.45" customHeight="1" x14ac:dyDescent="0.25">
      <c r="B81" s="352" t="s">
        <v>917</v>
      </c>
      <c r="C81" s="352"/>
      <c r="D81" s="352"/>
      <c r="E81" s="352"/>
      <c r="F81" s="352"/>
    </row>
    <row r="82" spans="2:7" ht="24.95" customHeight="1" thickBot="1" x14ac:dyDescent="0.3">
      <c r="B82" s="333" t="s">
        <v>100</v>
      </c>
      <c r="C82" s="334"/>
      <c r="D82" s="334"/>
      <c r="E82" s="334"/>
      <c r="F82" s="334"/>
      <c r="G82" s="335"/>
    </row>
    <row r="83" spans="2:7" ht="21" customHeight="1" thickTop="1" x14ac:dyDescent="0.25">
      <c r="B83" s="49" t="s">
        <v>73</v>
      </c>
      <c r="C83" s="353" t="s">
        <v>300</v>
      </c>
      <c r="D83" s="354"/>
      <c r="E83" s="355"/>
      <c r="F83" s="76" t="s">
        <v>94</v>
      </c>
      <c r="G83" s="49" t="s">
        <v>77</v>
      </c>
    </row>
    <row r="84" spans="2:7" ht="55.35" customHeight="1" x14ac:dyDescent="0.25">
      <c r="B84" s="2" t="s">
        <v>261</v>
      </c>
      <c r="C84" s="357"/>
      <c r="D84" s="358"/>
      <c r="E84" s="359"/>
      <c r="F84" s="225"/>
      <c r="G84" s="143" t="s">
        <v>918</v>
      </c>
    </row>
    <row r="85" spans="2:7" ht="65.849999999999994" customHeight="1" x14ac:dyDescent="0.25">
      <c r="B85" s="2" t="s">
        <v>435</v>
      </c>
      <c r="C85" s="357"/>
      <c r="D85" s="358"/>
      <c r="E85" s="359"/>
      <c r="F85" s="225"/>
      <c r="G85" s="143" t="s">
        <v>918</v>
      </c>
    </row>
    <row r="86" spans="2:7" ht="60.95" customHeight="1" x14ac:dyDescent="0.25">
      <c r="B86" s="2" t="s">
        <v>101</v>
      </c>
      <c r="C86" s="357"/>
      <c r="D86" s="358"/>
      <c r="E86" s="359"/>
      <c r="F86" s="225"/>
      <c r="G86" s="143" t="s">
        <v>918</v>
      </c>
    </row>
    <row r="87" spans="2:7" ht="69.95" customHeight="1" x14ac:dyDescent="0.25">
      <c r="B87" s="2" t="s">
        <v>418</v>
      </c>
      <c r="C87" s="357"/>
      <c r="D87" s="358"/>
      <c r="E87" s="359"/>
      <c r="F87" s="225"/>
      <c r="G87" s="143" t="s">
        <v>918</v>
      </c>
    </row>
  </sheetData>
  <sheetProtection algorithmName="SHA-512" hashValue="bpO1TXZYYECuL+C6dXxr71Z6z2fvdnigrzE5cV3ExZWrfiIkwFEBX71gnc5B7RUl8PwE+3LfwdFBXwX7prrDLw==" saltValue="GxEx6dGCOreuaedekWxadA==" spinCount="100000" sheet="1" objects="1" scenarios="1"/>
  <mergeCells count="95">
    <mergeCell ref="B81:F81"/>
    <mergeCell ref="B82:G82"/>
    <mergeCell ref="C84:E84"/>
    <mergeCell ref="C83:E83"/>
    <mergeCell ref="C87:E87"/>
    <mergeCell ref="C86:E86"/>
    <mergeCell ref="C85:E85"/>
    <mergeCell ref="G76:G77"/>
    <mergeCell ref="D78:D79"/>
    <mergeCell ref="E78:E79"/>
    <mergeCell ref="F78:F79"/>
    <mergeCell ref="G78:G79"/>
    <mergeCell ref="D76:D77"/>
    <mergeCell ref="E76:E77"/>
    <mergeCell ref="F76:F77"/>
    <mergeCell ref="G74:G75"/>
    <mergeCell ref="D72:D73"/>
    <mergeCell ref="E72:E73"/>
    <mergeCell ref="F72:F73"/>
    <mergeCell ref="G72:G73"/>
    <mergeCell ref="D74:D75"/>
    <mergeCell ref="E74:E75"/>
    <mergeCell ref="F74:F75"/>
    <mergeCell ref="F60:F61"/>
    <mergeCell ref="G60:G61"/>
    <mergeCell ref="D62:D63"/>
    <mergeCell ref="E62:E63"/>
    <mergeCell ref="F62:F63"/>
    <mergeCell ref="G62:G63"/>
    <mergeCell ref="D60:D61"/>
    <mergeCell ref="E60:E61"/>
    <mergeCell ref="B58:G58"/>
    <mergeCell ref="D50:D51"/>
    <mergeCell ref="E50:E51"/>
    <mergeCell ref="F50:F51"/>
    <mergeCell ref="G50:G51"/>
    <mergeCell ref="D52:D53"/>
    <mergeCell ref="E52:E53"/>
    <mergeCell ref="F52:F53"/>
    <mergeCell ref="G52:G53"/>
    <mergeCell ref="D54:D55"/>
    <mergeCell ref="E54:E55"/>
    <mergeCell ref="F54:F55"/>
    <mergeCell ref="G54:G55"/>
    <mergeCell ref="B57:F57"/>
    <mergeCell ref="D42:D43"/>
    <mergeCell ref="E42:E43"/>
    <mergeCell ref="F42:F43"/>
    <mergeCell ref="G42:G43"/>
    <mergeCell ref="D48:D49"/>
    <mergeCell ref="E48:E49"/>
    <mergeCell ref="F48:F49"/>
    <mergeCell ref="G48:G49"/>
    <mergeCell ref="D44:D45"/>
    <mergeCell ref="F46:F47"/>
    <mergeCell ref="F44:F45"/>
    <mergeCell ref="D46:D47"/>
    <mergeCell ref="E46:E47"/>
    <mergeCell ref="E44:E45"/>
    <mergeCell ref="G44:G45"/>
    <mergeCell ref="G46:G47"/>
    <mergeCell ref="B40:G40"/>
    <mergeCell ref="D25:E25"/>
    <mergeCell ref="D27:E27"/>
    <mergeCell ref="D28:E28"/>
    <mergeCell ref="D29:E29"/>
    <mergeCell ref="D30:E30"/>
    <mergeCell ref="D31:E31"/>
    <mergeCell ref="D32:E32"/>
    <mergeCell ref="D33:E33"/>
    <mergeCell ref="D34:E34"/>
    <mergeCell ref="B39:F39"/>
    <mergeCell ref="B2:G2"/>
    <mergeCell ref="B26:F26"/>
    <mergeCell ref="D24:E24"/>
    <mergeCell ref="B4:B5"/>
    <mergeCell ref="B7:E7"/>
    <mergeCell ref="B8:F8"/>
    <mergeCell ref="B23:E23"/>
    <mergeCell ref="D64:D65"/>
    <mergeCell ref="E64:E65"/>
    <mergeCell ref="F64:F65"/>
    <mergeCell ref="G64:G65"/>
    <mergeCell ref="D70:D71"/>
    <mergeCell ref="E70:E71"/>
    <mergeCell ref="F70:F71"/>
    <mergeCell ref="G70:G71"/>
    <mergeCell ref="G66:G67"/>
    <mergeCell ref="D68:D69"/>
    <mergeCell ref="E68:E69"/>
    <mergeCell ref="F68:F69"/>
    <mergeCell ref="G68:G69"/>
    <mergeCell ref="D66:D67"/>
    <mergeCell ref="E66:E67"/>
    <mergeCell ref="F66:F67"/>
  </mergeCells>
  <phoneticPr fontId="35" type="noConversion"/>
  <conditionalFormatting sqref="C36">
    <cfRule type="containsText" dxfId="19" priority="1" operator="containsText" text="No">
      <formula>NOT(ISERROR(SEARCH("No",C36)))</formula>
    </cfRule>
    <cfRule type="containsText" dxfId="18" priority="2" operator="containsText" text="Yes">
      <formula>NOT(ISERROR(SEARCH("Yes",C36)))</formula>
    </cfRule>
  </conditionalFormatting>
  <dataValidations count="1">
    <dataValidation type="date" allowBlank="1" showInputMessage="1" showErrorMessage="1" sqref="D4:D5" xr:uid="{FF7215DE-876E-4886-8314-0CE2366DB940}">
      <formula1>44562</formula1>
      <formula2>50771</formula2>
    </dataValidation>
  </dataValidations>
  <hyperlinks>
    <hyperlink ref="G84" r:id="rId1" xr:uid="{E1760E81-E86A-458B-92F8-7A8939BCD74D}"/>
    <hyperlink ref="G85:G87" r:id="rId2" display="The Opioid and Substance Use Action Plan (OSUAP) Data Dashboard can be found here. Use the &quot;Metrics&quot; tab to find the &quot;Metric&quot; (i.e., Outcome Measure, Population-Level) and &quot;Place&quot; to find your county. " xr:uid="{99194C78-B927-486E-A626-799F4F2D399A}"/>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count="2">
        <x14:dataValidation type="list" allowBlank="1" showInputMessage="1" showErrorMessage="1" xr:uid="{A729429A-9F5E-44EE-8D34-1DCECA172DCB}">
          <x14:formula1>
            <xm:f>Lists!$E$2:$E$3</xm:f>
          </x14:formula1>
          <xm:sqref>C84:C87</xm:sqref>
        </x14:dataValidation>
        <x14:dataValidation type="list" allowBlank="1" showInputMessage="1" showErrorMessage="1" xr:uid="{14973520-FC6A-4710-B0D8-B7CD72E80A8A}">
          <x14:formula1>
            <xm:f>Lists!$B$2:$B$3</xm:f>
          </x14:formula1>
          <xm:sqref>D10:D21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BC1B2-0507-44F2-BC40-53015F3E939F}">
  <sheetPr codeName="Sheet8">
    <tabColor rgb="FF563973"/>
  </sheetPr>
  <dimension ref="A2:G86"/>
  <sheetViews>
    <sheetView zoomScaleNormal="100" workbookViewId="0">
      <selection activeCell="E5" sqref="E5"/>
    </sheetView>
  </sheetViews>
  <sheetFormatPr defaultColWidth="9.140625" defaultRowHeight="15" x14ac:dyDescent="0.25"/>
  <cols>
    <col min="1" max="1" width="3.5703125" style="11" customWidth="1"/>
    <col min="2" max="2" width="56.7109375" style="27" customWidth="1"/>
    <col min="3" max="3" width="13.7109375" style="107" customWidth="1"/>
    <col min="4" max="4" width="29.7109375" style="34" customWidth="1"/>
    <col min="5" max="5" width="40.7109375" style="126" customWidth="1"/>
    <col min="6" max="6" width="60.7109375" style="11" customWidth="1"/>
    <col min="7" max="7" width="60.7109375" style="34" customWidth="1"/>
    <col min="8" max="16384" width="9.140625" style="11"/>
  </cols>
  <sheetData>
    <row r="2" spans="1:7" ht="29.25" customHeight="1" thickBot="1" x14ac:dyDescent="0.3">
      <c r="A2" s="69"/>
      <c r="B2" s="367" t="s">
        <v>407</v>
      </c>
      <c r="C2" s="367"/>
      <c r="D2" s="367"/>
      <c r="E2" s="367"/>
      <c r="F2" s="367"/>
      <c r="G2" s="367"/>
    </row>
    <row r="3" spans="1:7" ht="29.25" thickTop="1" x14ac:dyDescent="0.25">
      <c r="B3" s="10"/>
      <c r="C3" s="105"/>
      <c r="D3" s="10"/>
      <c r="E3" s="125"/>
      <c r="G3" s="27"/>
    </row>
    <row r="4" spans="1:7" ht="17.25" customHeight="1" x14ac:dyDescent="0.25">
      <c r="B4" s="294" t="s">
        <v>68</v>
      </c>
      <c r="C4" s="106" t="s">
        <v>69</v>
      </c>
      <c r="D4" s="180">
        <v>44743</v>
      </c>
      <c r="E4" s="125"/>
      <c r="G4" s="27"/>
    </row>
    <row r="5" spans="1:7" ht="17.25" customHeight="1" x14ac:dyDescent="0.25">
      <c r="B5" s="295"/>
      <c r="C5" s="106" t="s">
        <v>70</v>
      </c>
      <c r="D5" s="180">
        <v>45107</v>
      </c>
      <c r="E5" s="125"/>
      <c r="G5" s="27"/>
    </row>
    <row r="6" spans="1:7" ht="28.5" x14ac:dyDescent="0.25">
      <c r="B6" s="10"/>
      <c r="G6" s="27"/>
    </row>
    <row r="7" spans="1:7" s="34" customFormat="1" ht="61.5" customHeight="1" x14ac:dyDescent="0.25">
      <c r="B7" s="296" t="s">
        <v>71</v>
      </c>
      <c r="C7" s="296"/>
      <c r="D7" s="292"/>
      <c r="E7" s="296"/>
      <c r="F7" s="11"/>
    </row>
    <row r="8" spans="1:7" ht="24.95" customHeight="1" thickBot="1" x14ac:dyDescent="0.3">
      <c r="B8" s="297" t="s">
        <v>72</v>
      </c>
      <c r="C8" s="298"/>
      <c r="D8" s="298"/>
      <c r="E8" s="298"/>
      <c r="F8" s="299"/>
    </row>
    <row r="9" spans="1:7" ht="21" customHeight="1" thickTop="1" x14ac:dyDescent="0.25">
      <c r="B9" s="71" t="s">
        <v>73</v>
      </c>
      <c r="C9" s="108" t="s">
        <v>74</v>
      </c>
      <c r="D9" s="58" t="s">
        <v>75</v>
      </c>
      <c r="E9" s="117" t="s">
        <v>94</v>
      </c>
      <c r="F9" s="133" t="s">
        <v>77</v>
      </c>
    </row>
    <row r="10" spans="1:7" ht="125.25" customHeight="1" x14ac:dyDescent="0.25">
      <c r="B10" s="20" t="s">
        <v>422</v>
      </c>
      <c r="C10" s="192"/>
      <c r="D10" s="182"/>
      <c r="E10" s="203"/>
      <c r="F10" s="3" t="s">
        <v>419</v>
      </c>
    </row>
    <row r="11" spans="1:7" ht="30" customHeight="1" x14ac:dyDescent="0.25">
      <c r="B11" s="2" t="s">
        <v>477</v>
      </c>
      <c r="C11" s="184"/>
      <c r="D11" s="182"/>
      <c r="E11" s="204"/>
      <c r="F11" s="45"/>
    </row>
    <row r="12" spans="1:7" ht="30" customHeight="1" x14ac:dyDescent="0.25">
      <c r="B12" s="2" t="s">
        <v>478</v>
      </c>
      <c r="C12" s="184"/>
      <c r="D12" s="182"/>
      <c r="E12" s="203"/>
      <c r="F12" s="45"/>
    </row>
    <row r="13" spans="1:7" ht="30" customHeight="1" x14ac:dyDescent="0.25">
      <c r="B13" s="2" t="s">
        <v>479</v>
      </c>
      <c r="C13" s="184"/>
      <c r="D13" s="182"/>
      <c r="E13" s="204"/>
      <c r="F13" s="45"/>
    </row>
    <row r="14" spans="1:7" ht="30" customHeight="1" x14ac:dyDescent="0.25">
      <c r="B14" s="2" t="s">
        <v>480</v>
      </c>
      <c r="C14" s="184"/>
      <c r="D14" s="182"/>
      <c r="E14" s="203"/>
      <c r="F14" s="45"/>
    </row>
    <row r="15" spans="1:7" ht="69" customHeight="1" x14ac:dyDescent="0.25">
      <c r="B15" s="2" t="s">
        <v>408</v>
      </c>
      <c r="C15" s="184"/>
      <c r="D15" s="182"/>
      <c r="E15" s="204"/>
      <c r="F15" s="45"/>
    </row>
    <row r="16" spans="1:7" ht="49.5" customHeight="1" x14ac:dyDescent="0.25">
      <c r="B16" s="2" t="s">
        <v>409</v>
      </c>
      <c r="C16" s="184"/>
      <c r="D16" s="182"/>
      <c r="E16" s="203"/>
      <c r="F16" s="45"/>
    </row>
    <row r="17" spans="2:6" ht="36.75" customHeight="1" x14ac:dyDescent="0.25">
      <c r="B17" s="2" t="s">
        <v>410</v>
      </c>
      <c r="C17" s="192"/>
      <c r="D17" s="182"/>
      <c r="E17" s="204"/>
      <c r="F17" s="45"/>
    </row>
    <row r="18" spans="2:6" ht="49.5" customHeight="1" x14ac:dyDescent="0.25">
      <c r="B18" s="2" t="s">
        <v>411</v>
      </c>
      <c r="C18" s="184"/>
      <c r="D18" s="182"/>
      <c r="E18" s="203"/>
      <c r="F18" s="45"/>
    </row>
    <row r="19" spans="2:6" ht="30" customHeight="1" x14ac:dyDescent="0.25">
      <c r="B19" s="2" t="s">
        <v>33</v>
      </c>
      <c r="C19" s="184"/>
      <c r="D19" s="182"/>
      <c r="E19" s="204"/>
      <c r="F19" s="45" t="s">
        <v>505</v>
      </c>
    </row>
    <row r="20" spans="2:6" ht="30" customHeight="1" x14ac:dyDescent="0.25">
      <c r="B20" s="205"/>
      <c r="C20" s="184"/>
      <c r="D20" s="182"/>
      <c r="E20" s="203"/>
      <c r="F20" s="45" t="s">
        <v>1324</v>
      </c>
    </row>
    <row r="21" spans="2:6" ht="30" customHeight="1" x14ac:dyDescent="0.25">
      <c r="B21" s="205"/>
      <c r="C21" s="184"/>
      <c r="D21" s="182"/>
      <c r="E21" s="204"/>
      <c r="F21" s="45" t="s">
        <v>1324</v>
      </c>
    </row>
    <row r="22" spans="2:6" ht="30" customHeight="1" x14ac:dyDescent="0.25">
      <c r="B22" s="205"/>
      <c r="C22" s="184"/>
      <c r="D22" s="182"/>
      <c r="E22" s="203"/>
      <c r="F22" s="45" t="s">
        <v>1324</v>
      </c>
    </row>
    <row r="24" spans="2:6" ht="31.5" customHeight="1" x14ac:dyDescent="0.25">
      <c r="B24" s="352" t="s">
        <v>488</v>
      </c>
      <c r="C24" s="352"/>
      <c r="D24" s="352"/>
      <c r="E24" s="352"/>
    </row>
    <row r="25" spans="2:6" ht="21" customHeight="1" thickBot="1" x14ac:dyDescent="0.3">
      <c r="B25" s="63" t="s">
        <v>79</v>
      </c>
      <c r="C25" s="110" t="s">
        <v>74</v>
      </c>
      <c r="D25" s="351" t="s">
        <v>94</v>
      </c>
      <c r="E25" s="351"/>
      <c r="F25" s="61" t="s">
        <v>77</v>
      </c>
    </row>
    <row r="26" spans="2:6" ht="123.75" customHeight="1" thickTop="1" x14ac:dyDescent="0.25">
      <c r="B26" s="2" t="s">
        <v>422</v>
      </c>
      <c r="C26" s="97" t="str">
        <f>IF(ISBLANK($C$10),"",$C$10)</f>
        <v/>
      </c>
      <c r="D26" s="346"/>
      <c r="E26" s="346"/>
      <c r="F26" s="3" t="s">
        <v>419</v>
      </c>
    </row>
    <row r="27" spans="2:6" ht="15" customHeight="1" x14ac:dyDescent="0.25">
      <c r="B27" s="348" t="s">
        <v>489</v>
      </c>
      <c r="C27" s="349"/>
      <c r="D27" s="349"/>
      <c r="E27" s="349"/>
      <c r="F27" s="350"/>
    </row>
    <row r="28" spans="2:6" ht="20.25" customHeight="1" x14ac:dyDescent="0.25">
      <c r="B28" s="2" t="s">
        <v>82</v>
      </c>
      <c r="C28" s="206"/>
      <c r="D28" s="346"/>
      <c r="E28" s="346"/>
      <c r="F28" s="45"/>
    </row>
    <row r="29" spans="2:6" ht="20.25" customHeight="1" x14ac:dyDescent="0.25">
      <c r="B29" s="2" t="s">
        <v>83</v>
      </c>
      <c r="C29" s="206"/>
      <c r="D29" s="346"/>
      <c r="E29" s="346"/>
      <c r="F29" s="45"/>
    </row>
    <row r="30" spans="2:6" ht="20.25" customHeight="1" x14ac:dyDescent="0.25">
      <c r="B30" s="2" t="s">
        <v>84</v>
      </c>
      <c r="C30" s="206"/>
      <c r="D30" s="346"/>
      <c r="E30" s="346"/>
      <c r="F30" s="45"/>
    </row>
    <row r="31" spans="2:6" ht="19.5" customHeight="1" x14ac:dyDescent="0.25">
      <c r="B31" s="2" t="s">
        <v>85</v>
      </c>
      <c r="C31" s="206"/>
      <c r="D31" s="346"/>
      <c r="E31" s="346"/>
      <c r="F31" s="45"/>
    </row>
    <row r="32" spans="2:6" ht="20.25" customHeight="1" x14ac:dyDescent="0.25">
      <c r="B32" s="2" t="s">
        <v>86</v>
      </c>
      <c r="C32" s="206"/>
      <c r="D32" s="346"/>
      <c r="E32" s="346"/>
      <c r="F32" s="45"/>
    </row>
    <row r="33" spans="2:7" ht="20.25" customHeight="1" x14ac:dyDescent="0.25">
      <c r="B33" s="2" t="s">
        <v>87</v>
      </c>
      <c r="C33" s="206"/>
      <c r="D33" s="346"/>
      <c r="E33" s="346"/>
      <c r="F33" s="45"/>
    </row>
    <row r="34" spans="2:7" ht="20.25" customHeight="1" x14ac:dyDescent="0.25">
      <c r="B34" s="2" t="s">
        <v>88</v>
      </c>
      <c r="C34" s="206"/>
      <c r="D34" s="346"/>
      <c r="E34" s="346"/>
      <c r="F34" s="45"/>
    </row>
    <row r="35" spans="2:7" ht="20.25" customHeight="1" thickBot="1" x14ac:dyDescent="0.3">
      <c r="B35" s="72" t="s">
        <v>89</v>
      </c>
      <c r="C35" s="207"/>
      <c r="D35" s="346"/>
      <c r="E35" s="346"/>
      <c r="F35" s="45"/>
    </row>
    <row r="36" spans="2:7" ht="20.25" customHeight="1" thickTop="1" x14ac:dyDescent="0.25">
      <c r="B36" s="26" t="s">
        <v>754</v>
      </c>
      <c r="C36" s="202" t="str">
        <f>IF(COUNT($C$28:$C$35)=0,"",SUM($C$28:$C$35))</f>
        <v/>
      </c>
      <c r="D36" s="30"/>
      <c r="E36" s="127"/>
      <c r="F36" s="68"/>
    </row>
    <row r="37" spans="2:7" ht="30" x14ac:dyDescent="0.25">
      <c r="B37" s="2" t="s">
        <v>771</v>
      </c>
      <c r="C37" s="112" t="str">
        <f>IF($C$36=$C$26, "Yes", "No")</f>
        <v>Yes</v>
      </c>
      <c r="D37" s="29"/>
      <c r="E37" s="128"/>
    </row>
    <row r="40" spans="2:7" ht="35.25" customHeight="1" x14ac:dyDescent="0.25">
      <c r="B40" s="292" t="s">
        <v>90</v>
      </c>
      <c r="C40" s="292"/>
      <c r="D40" s="292"/>
      <c r="E40" s="292"/>
      <c r="F40" s="292"/>
    </row>
    <row r="41" spans="2:7" ht="24.95" customHeight="1" thickBot="1" x14ac:dyDescent="0.3">
      <c r="B41" s="343" t="s">
        <v>91</v>
      </c>
      <c r="C41" s="344"/>
      <c r="D41" s="344"/>
      <c r="E41" s="344"/>
      <c r="F41" s="344"/>
      <c r="G41" s="345"/>
    </row>
    <row r="42" spans="2:7" ht="21" customHeight="1" thickTop="1" x14ac:dyDescent="0.25">
      <c r="B42" s="53" t="s">
        <v>73</v>
      </c>
      <c r="C42" s="113" t="s">
        <v>74</v>
      </c>
      <c r="D42" s="53" t="s">
        <v>92</v>
      </c>
      <c r="E42" s="119" t="s">
        <v>93</v>
      </c>
      <c r="F42" s="134" t="s">
        <v>94</v>
      </c>
      <c r="G42" s="53" t="s">
        <v>77</v>
      </c>
    </row>
    <row r="43" spans="2:7" ht="30" customHeight="1" x14ac:dyDescent="0.25">
      <c r="B43" s="2" t="s">
        <v>477</v>
      </c>
      <c r="C43" s="184"/>
      <c r="D43" s="305" t="s">
        <v>412</v>
      </c>
      <c r="E43" s="307" t="str">
        <f>(IF(AND($C$43&lt;&gt;"",$C$44&lt;&gt;""),$C$43/$C$44,"Incomplete"))</f>
        <v>Incomplete</v>
      </c>
      <c r="F43" s="370"/>
      <c r="G43" s="324" t="s">
        <v>169</v>
      </c>
    </row>
    <row r="44" spans="2:7" ht="30" customHeight="1" thickBot="1" x14ac:dyDescent="0.3">
      <c r="B44" s="21" t="s">
        <v>481</v>
      </c>
      <c r="C44" s="194"/>
      <c r="D44" s="306"/>
      <c r="E44" s="308"/>
      <c r="F44" s="371"/>
      <c r="G44" s="325"/>
    </row>
    <row r="45" spans="2:7" ht="30" customHeight="1" x14ac:dyDescent="0.25">
      <c r="B45" s="22" t="s">
        <v>478</v>
      </c>
      <c r="C45" s="208"/>
      <c r="D45" s="311" t="s">
        <v>413</v>
      </c>
      <c r="E45" s="307" t="str">
        <f>(IF(AND($C$45&lt;&gt;"",$C$46&lt;&gt;""),$C$45/$C$46,"Incomplete"))</f>
        <v>Incomplete</v>
      </c>
      <c r="F45" s="374"/>
      <c r="G45" s="314"/>
    </row>
    <row r="46" spans="2:7" ht="30" customHeight="1" thickBot="1" x14ac:dyDescent="0.3">
      <c r="B46" s="21" t="s">
        <v>482</v>
      </c>
      <c r="C46" s="245"/>
      <c r="D46" s="306"/>
      <c r="E46" s="308"/>
      <c r="F46" s="371"/>
      <c r="G46" s="315"/>
    </row>
    <row r="47" spans="2:7" ht="30" customHeight="1" x14ac:dyDescent="0.25">
      <c r="B47" s="20" t="s">
        <v>479</v>
      </c>
      <c r="C47" s="208"/>
      <c r="D47" s="311" t="s">
        <v>414</v>
      </c>
      <c r="E47" s="307" t="str">
        <f>(IF(AND($C$47&lt;&gt;"",$C$48&lt;&gt;""),$C$47/$C$48,"Incomplete"))</f>
        <v>Incomplete</v>
      </c>
      <c r="F47" s="374"/>
      <c r="G47" s="314"/>
    </row>
    <row r="48" spans="2:7" ht="30" customHeight="1" thickBot="1" x14ac:dyDescent="0.3">
      <c r="B48" s="24" t="s">
        <v>483</v>
      </c>
      <c r="C48" s="228"/>
      <c r="D48" s="306"/>
      <c r="E48" s="308"/>
      <c r="F48" s="371"/>
      <c r="G48" s="315"/>
    </row>
    <row r="49" spans="2:7" ht="30" customHeight="1" x14ac:dyDescent="0.25">
      <c r="B49" s="22" t="s">
        <v>480</v>
      </c>
      <c r="C49" s="208"/>
      <c r="D49" s="311" t="s">
        <v>415</v>
      </c>
      <c r="E49" s="307" t="str">
        <f>(IF(AND($C$49&lt;&gt;"",$C$50&lt;&gt;""),$C$49/$C$50,"Incomplete"))</f>
        <v>Incomplete</v>
      </c>
      <c r="F49" s="372"/>
      <c r="G49" s="368"/>
    </row>
    <row r="50" spans="2:7" ht="30" customHeight="1" thickBot="1" x14ac:dyDescent="0.3">
      <c r="B50" s="18" t="s">
        <v>484</v>
      </c>
      <c r="C50" s="194"/>
      <c r="D50" s="306"/>
      <c r="E50" s="308"/>
      <c r="F50" s="373"/>
      <c r="G50" s="369"/>
    </row>
    <row r="51" spans="2:7" ht="33" customHeight="1" x14ac:dyDescent="0.25">
      <c r="B51" s="22" t="s">
        <v>487</v>
      </c>
      <c r="C51" s="208"/>
      <c r="D51" s="311" t="s">
        <v>486</v>
      </c>
      <c r="E51" s="312" t="str">
        <f>(IF(AND($C$51&lt;&gt;"",$C$52&lt;&gt;""),$C$51/$C$52,"Incomplete"))</f>
        <v>Incomplete</v>
      </c>
      <c r="F51" s="370"/>
      <c r="G51" s="375"/>
    </row>
    <row r="52" spans="2:7" ht="33" customHeight="1" thickBot="1" x14ac:dyDescent="0.3">
      <c r="B52" s="24" t="s">
        <v>485</v>
      </c>
      <c r="C52" s="228"/>
      <c r="D52" s="306"/>
      <c r="E52" s="308"/>
      <c r="F52" s="371"/>
      <c r="G52" s="369"/>
    </row>
    <row r="53" spans="2:7" ht="64.5" customHeight="1" x14ac:dyDescent="0.25">
      <c r="B53" s="22" t="s">
        <v>490</v>
      </c>
      <c r="C53" s="208"/>
      <c r="D53" s="311" t="s">
        <v>416</v>
      </c>
      <c r="E53" s="312" t="str">
        <f>(IF(AND($C$53&lt;&gt;"",$C$54&lt;&gt;""),$C$53/$C$54,"Incomplete"))</f>
        <v>Incomplete</v>
      </c>
      <c r="F53" s="374"/>
      <c r="G53" s="356" t="s">
        <v>782</v>
      </c>
    </row>
    <row r="54" spans="2:7" ht="64.5" customHeight="1" thickBot="1" x14ac:dyDescent="0.3">
      <c r="B54" s="21" t="s">
        <v>422</v>
      </c>
      <c r="C54" s="194"/>
      <c r="D54" s="306"/>
      <c r="E54" s="308"/>
      <c r="F54" s="371"/>
      <c r="G54" s="325"/>
    </row>
    <row r="55" spans="2:7" ht="37.5" customHeight="1" thickBot="1" x14ac:dyDescent="0.3">
      <c r="B55" s="81" t="s">
        <v>420</v>
      </c>
      <c r="C55" s="246"/>
      <c r="D55" s="81" t="s">
        <v>420</v>
      </c>
      <c r="E55" s="129" t="s">
        <v>733</v>
      </c>
      <c r="F55" s="247"/>
      <c r="G55" s="83"/>
    </row>
    <row r="56" spans="2:7" ht="62.25" customHeight="1" x14ac:dyDescent="0.25">
      <c r="B56" s="22" t="s">
        <v>387</v>
      </c>
      <c r="C56" s="208"/>
      <c r="D56" s="311" t="s">
        <v>423</v>
      </c>
      <c r="E56" s="312" t="str">
        <f>(IF(AND($C$53&lt;&gt;"",$C$54&lt;&gt;""),$C$53/$C$54,"Incomplete"))</f>
        <v>Incomplete</v>
      </c>
      <c r="F56" s="372"/>
      <c r="G56" s="356" t="s">
        <v>782</v>
      </c>
    </row>
    <row r="57" spans="2:7" ht="62.25" customHeight="1" thickBot="1" x14ac:dyDescent="0.3">
      <c r="B57" s="21" t="s">
        <v>422</v>
      </c>
      <c r="C57" s="194"/>
      <c r="D57" s="306"/>
      <c r="E57" s="308"/>
      <c r="F57" s="373"/>
      <c r="G57" s="325"/>
    </row>
    <row r="58" spans="2:7" ht="30" customHeight="1" x14ac:dyDescent="0.25">
      <c r="B58" s="200"/>
      <c r="C58" s="195"/>
      <c r="D58" s="317"/>
      <c r="E58" s="319" t="str">
        <f>(IF(AND($C$58&lt;&gt;"",$C$59&lt;&gt;""),$C$58/$C$59,"Incomplete"))</f>
        <v>Incomplete</v>
      </c>
      <c r="F58" s="376"/>
      <c r="G58" s="321" t="s">
        <v>1324</v>
      </c>
    </row>
    <row r="59" spans="2:7" ht="30" customHeight="1" thickBot="1" x14ac:dyDescent="0.3">
      <c r="B59" s="201"/>
      <c r="C59" s="196"/>
      <c r="D59" s="318"/>
      <c r="E59" s="320"/>
      <c r="F59" s="377"/>
      <c r="G59" s="322"/>
    </row>
    <row r="60" spans="2:7" ht="30" customHeight="1" x14ac:dyDescent="0.25">
      <c r="B60" s="200"/>
      <c r="C60" s="195"/>
      <c r="D60" s="317"/>
      <c r="E60" s="319" t="str">
        <f>(IF(AND($C$60&lt;&gt;"",$C$61&lt;&gt;""),$C$60/$C$61,"Incomplete"))</f>
        <v>Incomplete</v>
      </c>
      <c r="F60" s="372"/>
      <c r="G60" s="321" t="s">
        <v>1324</v>
      </c>
    </row>
    <row r="61" spans="2:7" ht="30" customHeight="1" thickBot="1" x14ac:dyDescent="0.3">
      <c r="B61" s="201"/>
      <c r="C61" s="196"/>
      <c r="D61" s="318"/>
      <c r="E61" s="320"/>
      <c r="F61" s="373"/>
      <c r="G61" s="322"/>
    </row>
    <row r="62" spans="2:7" ht="30" customHeight="1" x14ac:dyDescent="0.25">
      <c r="B62" s="200"/>
      <c r="C62" s="195"/>
      <c r="D62" s="317"/>
      <c r="E62" s="319" t="str">
        <f>(IF(AND($C$62&lt;&gt;"",$C$63&lt;&gt;""),$C$62/$C$63,"Incomplete"))</f>
        <v>Incomplete</v>
      </c>
      <c r="F62" s="376"/>
      <c r="G62" s="321" t="s">
        <v>1324</v>
      </c>
    </row>
    <row r="63" spans="2:7" ht="30" customHeight="1" thickBot="1" x14ac:dyDescent="0.3">
      <c r="B63" s="201"/>
      <c r="C63" s="196"/>
      <c r="D63" s="318"/>
      <c r="E63" s="320"/>
      <c r="F63" s="377"/>
      <c r="G63" s="322"/>
    </row>
    <row r="64" spans="2:7" ht="30" customHeight="1" x14ac:dyDescent="0.25"/>
    <row r="65" spans="2:7" ht="41.25" customHeight="1" x14ac:dyDescent="0.25">
      <c r="B65" s="296" t="s">
        <v>97</v>
      </c>
      <c r="C65" s="296"/>
      <c r="D65" s="296"/>
      <c r="E65" s="296"/>
      <c r="F65" s="296"/>
    </row>
    <row r="66" spans="2:7" ht="24.95" customHeight="1" thickBot="1" x14ac:dyDescent="0.3">
      <c r="B66" s="316" t="s">
        <v>98</v>
      </c>
      <c r="C66" s="316"/>
      <c r="D66" s="316"/>
      <c r="E66" s="316"/>
      <c r="F66" s="316"/>
      <c r="G66" s="316"/>
    </row>
    <row r="67" spans="2:7" ht="21" customHeight="1" thickTop="1" x14ac:dyDescent="0.25">
      <c r="B67" s="49" t="s">
        <v>73</v>
      </c>
      <c r="C67" s="124" t="s">
        <v>74</v>
      </c>
      <c r="D67" s="49" t="s">
        <v>99</v>
      </c>
      <c r="E67" s="130" t="s">
        <v>93</v>
      </c>
      <c r="F67" s="50" t="s">
        <v>94</v>
      </c>
      <c r="G67" s="49" t="s">
        <v>77</v>
      </c>
    </row>
    <row r="68" spans="2:7" ht="64.5" customHeight="1" thickBot="1" x14ac:dyDescent="0.3">
      <c r="B68" s="2" t="s">
        <v>417</v>
      </c>
      <c r="C68" s="184"/>
      <c r="D68" s="2" t="s">
        <v>417</v>
      </c>
      <c r="E68" s="131" t="s">
        <v>733</v>
      </c>
      <c r="F68" s="231"/>
      <c r="G68" s="40"/>
    </row>
    <row r="69" spans="2:7" ht="96" customHeight="1" x14ac:dyDescent="0.25">
      <c r="B69" s="22" t="s">
        <v>491</v>
      </c>
      <c r="C69" s="195"/>
      <c r="D69" s="337" t="s">
        <v>424</v>
      </c>
      <c r="E69" s="319" t="str">
        <f>(IF(AND($C$69&lt;&gt;"",$C$70&lt;&gt;""),$C$69/$C$70,"Incomplete"))</f>
        <v>Incomplete</v>
      </c>
      <c r="F69" s="376"/>
      <c r="G69" s="311" t="s">
        <v>783</v>
      </c>
    </row>
    <row r="70" spans="2:7" ht="96" customHeight="1" thickBot="1" x14ac:dyDescent="0.3">
      <c r="B70" s="21" t="s">
        <v>422</v>
      </c>
      <c r="C70" s="196"/>
      <c r="D70" s="325"/>
      <c r="E70" s="320"/>
      <c r="F70" s="377"/>
      <c r="G70" s="306"/>
    </row>
    <row r="71" spans="2:7" ht="63" customHeight="1" x14ac:dyDescent="0.25">
      <c r="B71" s="22" t="s">
        <v>492</v>
      </c>
      <c r="C71" s="195"/>
      <c r="D71" s="311" t="s">
        <v>493</v>
      </c>
      <c r="E71" s="338" t="str">
        <f>(IF(AND($C$71&lt;&gt;"",$C$72&lt;&gt;""),$C$71/$C$72,"Incomplete"))</f>
        <v>Incomplete</v>
      </c>
      <c r="F71" s="374"/>
      <c r="G71" s="311" t="s">
        <v>782</v>
      </c>
    </row>
    <row r="72" spans="2:7" ht="63" customHeight="1" thickBot="1" x14ac:dyDescent="0.3">
      <c r="B72" s="21" t="s">
        <v>422</v>
      </c>
      <c r="C72" s="196"/>
      <c r="D72" s="306"/>
      <c r="E72" s="339"/>
      <c r="F72" s="371"/>
      <c r="G72" s="306"/>
    </row>
    <row r="73" spans="2:7" ht="162" customHeight="1" x14ac:dyDescent="0.25">
      <c r="B73" s="22" t="s">
        <v>425</v>
      </c>
      <c r="C73" s="195"/>
      <c r="D73" s="311" t="s">
        <v>383</v>
      </c>
      <c r="E73" s="319" t="str">
        <f>(IF(AND($C$73&lt;&gt;"",$C$74&lt;&gt;""),$C$73/$C$74,"Incomplete"))</f>
        <v>Incomplete</v>
      </c>
      <c r="F73" s="376"/>
      <c r="G73" s="311" t="s">
        <v>784</v>
      </c>
    </row>
    <row r="74" spans="2:7" ht="162" customHeight="1" thickBot="1" x14ac:dyDescent="0.3">
      <c r="B74" s="21" t="s">
        <v>422</v>
      </c>
      <c r="C74" s="196"/>
      <c r="D74" s="306"/>
      <c r="E74" s="320"/>
      <c r="F74" s="377"/>
      <c r="G74" s="322"/>
    </row>
    <row r="75" spans="2:7" ht="36.75" customHeight="1" thickBot="1" x14ac:dyDescent="0.3">
      <c r="B75" s="19" t="s">
        <v>325</v>
      </c>
      <c r="C75" s="195"/>
      <c r="D75" s="19" t="s">
        <v>325</v>
      </c>
      <c r="E75" s="132" t="s">
        <v>733</v>
      </c>
      <c r="F75" s="248"/>
      <c r="G75" s="75"/>
    </row>
    <row r="76" spans="2:7" ht="30" customHeight="1" x14ac:dyDescent="0.25">
      <c r="B76" s="200"/>
      <c r="C76" s="195"/>
      <c r="D76" s="326"/>
      <c r="E76" s="319" t="str">
        <f>(IF(AND($C$76&lt;&gt;"",$C$77&lt;&gt;""),$C$76/$C$77,"Incomplete"))</f>
        <v>Incomplete</v>
      </c>
      <c r="F76" s="376"/>
      <c r="G76" s="321" t="s">
        <v>1324</v>
      </c>
    </row>
    <row r="77" spans="2:7" ht="30" customHeight="1" thickBot="1" x14ac:dyDescent="0.3">
      <c r="B77" s="201"/>
      <c r="C77" s="196"/>
      <c r="D77" s="327"/>
      <c r="E77" s="320"/>
      <c r="F77" s="377"/>
      <c r="G77" s="322"/>
    </row>
    <row r="78" spans="2:7" ht="30" customHeight="1" x14ac:dyDescent="0.25">
      <c r="B78" s="200"/>
      <c r="C78" s="195"/>
      <c r="D78" s="326"/>
      <c r="E78" s="319" t="str">
        <f>(IF(AND($C$78&lt;&gt;"",$C$79&lt;&gt;""),$C$78/$C$79,"Incomplete"))</f>
        <v>Incomplete</v>
      </c>
      <c r="F78" s="376"/>
      <c r="G78" s="321" t="s">
        <v>1324</v>
      </c>
    </row>
    <row r="79" spans="2:7" ht="30" customHeight="1" thickBot="1" x14ac:dyDescent="0.3">
      <c r="B79" s="201"/>
      <c r="C79" s="196"/>
      <c r="D79" s="327"/>
      <c r="E79" s="320"/>
      <c r="F79" s="377"/>
      <c r="G79" s="322"/>
    </row>
    <row r="80" spans="2:7" ht="30" customHeight="1" x14ac:dyDescent="0.25">
      <c r="B80" s="200"/>
      <c r="C80" s="195"/>
      <c r="D80" s="326"/>
      <c r="E80" s="319" t="str">
        <f>(IF(AND($C$80&lt;&gt;"",$C$81&lt;&gt;""),$C$80/$C$81,"Incomplete"))</f>
        <v>Incomplete</v>
      </c>
      <c r="F80" s="376"/>
      <c r="G80" s="328" t="s">
        <v>1324</v>
      </c>
    </row>
    <row r="81" spans="2:7" ht="30" customHeight="1" thickBot="1" x14ac:dyDescent="0.3">
      <c r="B81" s="201"/>
      <c r="C81" s="196"/>
      <c r="D81" s="327"/>
      <c r="E81" s="320"/>
      <c r="F81" s="377"/>
      <c r="G81" s="322"/>
    </row>
    <row r="83" spans="2:7" ht="54" customHeight="1" x14ac:dyDescent="0.25">
      <c r="B83" s="352" t="s">
        <v>917</v>
      </c>
      <c r="C83" s="352"/>
      <c r="D83" s="352"/>
      <c r="E83" s="352"/>
      <c r="F83" s="352"/>
    </row>
    <row r="84" spans="2:7" ht="24.95" customHeight="1" thickBot="1" x14ac:dyDescent="0.3">
      <c r="B84" s="333" t="s">
        <v>100</v>
      </c>
      <c r="C84" s="334"/>
      <c r="D84" s="334"/>
      <c r="E84" s="334"/>
      <c r="F84" s="334"/>
      <c r="G84" s="335"/>
    </row>
    <row r="85" spans="2:7" ht="21" customHeight="1" thickTop="1" x14ac:dyDescent="0.25">
      <c r="B85" s="49" t="s">
        <v>73</v>
      </c>
      <c r="C85" s="353" t="s">
        <v>300</v>
      </c>
      <c r="D85" s="354"/>
      <c r="E85" s="355"/>
      <c r="F85" s="79" t="s">
        <v>94</v>
      </c>
      <c r="G85" s="49" t="s">
        <v>77</v>
      </c>
    </row>
    <row r="86" spans="2:7" ht="44.45" customHeight="1" x14ac:dyDescent="0.25">
      <c r="B86" s="2" t="s">
        <v>418</v>
      </c>
      <c r="C86" s="357"/>
      <c r="D86" s="358"/>
      <c r="E86" s="359"/>
      <c r="F86" s="231"/>
      <c r="G86" s="143" t="s">
        <v>918</v>
      </c>
    </row>
  </sheetData>
  <sheetProtection algorithmName="SHA-512" hashValue="urjQpsrD6b2GrVt9M6Wg7rmQipdnQimT28+QJTmsXt5H7pkzY1T6tkSfLWv4hytrYMJs3GmIOOJdeyJw5QCypA==" saltValue="kXuKhWCeBkicMV2VZWJDlA==" spinCount="100000" sheet="1" objects="1" scenarios="1"/>
  <mergeCells count="88">
    <mergeCell ref="B83:F83"/>
    <mergeCell ref="C86:E86"/>
    <mergeCell ref="G80:G81"/>
    <mergeCell ref="D76:D77"/>
    <mergeCell ref="E76:E77"/>
    <mergeCell ref="F76:F77"/>
    <mergeCell ref="G76:G77"/>
    <mergeCell ref="D78:D79"/>
    <mergeCell ref="E78:E79"/>
    <mergeCell ref="F78:F79"/>
    <mergeCell ref="G78:G79"/>
    <mergeCell ref="D80:D81"/>
    <mergeCell ref="E80:E81"/>
    <mergeCell ref="F80:F81"/>
    <mergeCell ref="B84:G84"/>
    <mergeCell ref="C85:E85"/>
    <mergeCell ref="D71:D72"/>
    <mergeCell ref="E71:E72"/>
    <mergeCell ref="F71:F72"/>
    <mergeCell ref="G71:G72"/>
    <mergeCell ref="D73:D74"/>
    <mergeCell ref="E73:E74"/>
    <mergeCell ref="F73:F74"/>
    <mergeCell ref="G73:G74"/>
    <mergeCell ref="B65:F65"/>
    <mergeCell ref="B66:G66"/>
    <mergeCell ref="D69:D70"/>
    <mergeCell ref="E69:E70"/>
    <mergeCell ref="F69:F70"/>
    <mergeCell ref="G69:G70"/>
    <mergeCell ref="D60:D61"/>
    <mergeCell ref="E60:E61"/>
    <mergeCell ref="F60:F61"/>
    <mergeCell ref="G60:G61"/>
    <mergeCell ref="D62:D63"/>
    <mergeCell ref="E62:E63"/>
    <mergeCell ref="F62:F63"/>
    <mergeCell ref="G62:G63"/>
    <mergeCell ref="D56:D57"/>
    <mergeCell ref="E56:E57"/>
    <mergeCell ref="F56:F57"/>
    <mergeCell ref="G56:G57"/>
    <mergeCell ref="D58:D59"/>
    <mergeCell ref="E58:E59"/>
    <mergeCell ref="F58:F59"/>
    <mergeCell ref="G58:G59"/>
    <mergeCell ref="D51:D52"/>
    <mergeCell ref="E51:E52"/>
    <mergeCell ref="F51:F52"/>
    <mergeCell ref="G51:G52"/>
    <mergeCell ref="D53:D54"/>
    <mergeCell ref="E53:E54"/>
    <mergeCell ref="F53:F54"/>
    <mergeCell ref="G53:G54"/>
    <mergeCell ref="G49:G50"/>
    <mergeCell ref="D43:D44"/>
    <mergeCell ref="E43:E44"/>
    <mergeCell ref="F43:F44"/>
    <mergeCell ref="G43:G44"/>
    <mergeCell ref="D45:D46"/>
    <mergeCell ref="E45:E46"/>
    <mergeCell ref="D47:D48"/>
    <mergeCell ref="E47:E48"/>
    <mergeCell ref="D49:D50"/>
    <mergeCell ref="E49:E50"/>
    <mergeCell ref="F49:F50"/>
    <mergeCell ref="G47:G48"/>
    <mergeCell ref="G45:G46"/>
    <mergeCell ref="F47:F48"/>
    <mergeCell ref="F45:F46"/>
    <mergeCell ref="B41:G41"/>
    <mergeCell ref="D26:E26"/>
    <mergeCell ref="D28:E28"/>
    <mergeCell ref="D29:E29"/>
    <mergeCell ref="D30:E30"/>
    <mergeCell ref="D31:E31"/>
    <mergeCell ref="D32:E32"/>
    <mergeCell ref="D33:E33"/>
    <mergeCell ref="D34:E34"/>
    <mergeCell ref="D35:E35"/>
    <mergeCell ref="B40:F40"/>
    <mergeCell ref="B27:F27"/>
    <mergeCell ref="B2:G2"/>
    <mergeCell ref="D25:E25"/>
    <mergeCell ref="B4:B5"/>
    <mergeCell ref="B7:E7"/>
    <mergeCell ref="B8:F8"/>
    <mergeCell ref="B24:E24"/>
  </mergeCells>
  <phoneticPr fontId="35" type="noConversion"/>
  <conditionalFormatting sqref="C37">
    <cfRule type="containsText" dxfId="17" priority="1" operator="containsText" text="No">
      <formula>NOT(ISERROR(SEARCH("No",C37)))</formula>
    </cfRule>
    <cfRule type="containsText" dxfId="16" priority="2" operator="containsText" text="Yes">
      <formula>NOT(ISERROR(SEARCH("Yes",C37)))</formula>
    </cfRule>
  </conditionalFormatting>
  <dataValidations count="1">
    <dataValidation type="date" allowBlank="1" showInputMessage="1" showErrorMessage="1" sqref="D4:D5" xr:uid="{40DB12BA-9A28-4D62-9641-F218D419B55A}">
      <formula1>44562</formula1>
      <formula2>50771</formula2>
    </dataValidation>
  </dataValidations>
  <hyperlinks>
    <hyperlink ref="G86" r:id="rId1" xr:uid="{B03A9905-0D55-41F5-83FC-1FF85EC6C84F}"/>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D6865AEB-DDB8-4E36-BD4F-AC31B076FC66}">
          <x14:formula1>
            <xm:f>Lists!$B$2:$B$3</xm:f>
          </x14:formula1>
          <xm:sqref>D10:D22</xm:sqref>
        </x14:dataValidation>
        <x14:dataValidation type="list" allowBlank="1" showInputMessage="1" showErrorMessage="1" xr:uid="{D0B7CB7A-E61C-42C1-AEA1-5502471B492C}">
          <x14:formula1>
            <xm:f>Lists!$E$2:$E$3</xm:f>
          </x14:formula1>
          <xm:sqref>C86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58F48-0265-4955-B313-2C68F77F319A}">
  <sheetPr codeName="Sheet9">
    <tabColor rgb="FFC48630"/>
  </sheetPr>
  <dimension ref="B2:G86"/>
  <sheetViews>
    <sheetView topLeftCell="A79" zoomScaleNormal="100" workbookViewId="0">
      <selection activeCell="E98" sqref="E98"/>
    </sheetView>
  </sheetViews>
  <sheetFormatPr defaultColWidth="9.140625" defaultRowHeight="15" x14ac:dyDescent="0.25"/>
  <cols>
    <col min="1" max="1" width="3.5703125" style="11" customWidth="1"/>
    <col min="2" max="2" width="56.7109375" style="27" customWidth="1"/>
    <col min="3" max="3" width="13.7109375" style="107" customWidth="1"/>
    <col min="4" max="4" width="29.7109375" style="34" customWidth="1"/>
    <col min="5" max="5" width="40.7109375" style="126" customWidth="1"/>
    <col min="6" max="7" width="60.7109375" style="34" customWidth="1"/>
    <col min="8" max="16384" width="9.140625" style="11"/>
  </cols>
  <sheetData>
    <row r="2" spans="2:7" ht="29.25" customHeight="1" thickBot="1" x14ac:dyDescent="0.3">
      <c r="B2" s="379" t="s">
        <v>1350</v>
      </c>
      <c r="C2" s="379"/>
      <c r="D2" s="379"/>
      <c r="E2" s="379"/>
      <c r="F2" s="379"/>
      <c r="G2" s="379"/>
    </row>
    <row r="3" spans="2:7" ht="29.25" thickTop="1" x14ac:dyDescent="0.25">
      <c r="B3" s="10"/>
      <c r="C3" s="105"/>
      <c r="D3" s="10"/>
      <c r="E3" s="125"/>
      <c r="G3" s="27"/>
    </row>
    <row r="4" spans="2:7" ht="17.25" customHeight="1" x14ac:dyDescent="0.25">
      <c r="B4" s="294" t="s">
        <v>68</v>
      </c>
      <c r="C4" s="106" t="s">
        <v>69</v>
      </c>
      <c r="D4" s="180">
        <v>44743</v>
      </c>
      <c r="E4" s="125"/>
      <c r="G4" s="27"/>
    </row>
    <row r="5" spans="2:7" ht="17.25" customHeight="1" x14ac:dyDescent="0.25">
      <c r="B5" s="295"/>
      <c r="C5" s="106" t="s">
        <v>70</v>
      </c>
      <c r="D5" s="180">
        <v>45107</v>
      </c>
      <c r="E5" s="125"/>
      <c r="G5" s="27"/>
    </row>
    <row r="6" spans="2:7" ht="28.5" x14ac:dyDescent="0.25">
      <c r="B6" s="10"/>
      <c r="G6" s="27"/>
    </row>
    <row r="7" spans="2:7" s="34" customFormat="1" ht="61.5" customHeight="1" x14ac:dyDescent="0.25">
      <c r="B7" s="296" t="s">
        <v>71</v>
      </c>
      <c r="C7" s="296"/>
      <c r="D7" s="292"/>
      <c r="E7" s="296"/>
    </row>
    <row r="8" spans="2:7" s="34" customFormat="1" ht="24.95" customHeight="1" thickBot="1" x14ac:dyDescent="0.3">
      <c r="B8" s="297" t="s">
        <v>72</v>
      </c>
      <c r="C8" s="298"/>
      <c r="D8" s="298"/>
      <c r="E8" s="298"/>
      <c r="F8" s="299"/>
    </row>
    <row r="9" spans="2:7" ht="21" customHeight="1" thickTop="1" x14ac:dyDescent="0.25">
      <c r="B9" s="71" t="s">
        <v>73</v>
      </c>
      <c r="C9" s="108" t="s">
        <v>74</v>
      </c>
      <c r="D9" s="58" t="s">
        <v>75</v>
      </c>
      <c r="E9" s="117" t="s">
        <v>94</v>
      </c>
      <c r="F9" s="60" t="s">
        <v>77</v>
      </c>
    </row>
    <row r="10" spans="2:7" ht="125.25" customHeight="1" x14ac:dyDescent="0.25">
      <c r="B10" s="20" t="s">
        <v>422</v>
      </c>
      <c r="C10" s="192"/>
      <c r="D10" s="182"/>
      <c r="E10" s="203"/>
      <c r="F10" s="2" t="s">
        <v>419</v>
      </c>
    </row>
    <row r="11" spans="2:7" ht="30" customHeight="1" x14ac:dyDescent="0.25">
      <c r="B11" s="2" t="s">
        <v>436</v>
      </c>
      <c r="C11" s="184"/>
      <c r="D11" s="182"/>
      <c r="E11" s="204"/>
      <c r="F11" s="25"/>
    </row>
    <row r="12" spans="2:7" ht="30" customHeight="1" x14ac:dyDescent="0.25">
      <c r="B12" s="2" t="s">
        <v>437</v>
      </c>
      <c r="C12" s="184"/>
      <c r="D12" s="182"/>
      <c r="E12" s="203"/>
      <c r="F12" s="25"/>
    </row>
    <row r="13" spans="2:7" ht="30" customHeight="1" x14ac:dyDescent="0.25">
      <c r="B13" s="2" t="s">
        <v>438</v>
      </c>
      <c r="C13" s="184"/>
      <c r="D13" s="182"/>
      <c r="E13" s="204"/>
      <c r="F13" s="25"/>
    </row>
    <row r="14" spans="2:7" ht="30" customHeight="1" x14ac:dyDescent="0.25">
      <c r="B14" s="2" t="s">
        <v>439</v>
      </c>
      <c r="C14" s="184"/>
      <c r="D14" s="182"/>
      <c r="E14" s="203"/>
      <c r="F14" s="25"/>
    </row>
    <row r="15" spans="2:7" ht="30" customHeight="1" x14ac:dyDescent="0.25">
      <c r="B15" s="2" t="s">
        <v>440</v>
      </c>
      <c r="C15" s="184"/>
      <c r="D15" s="182"/>
      <c r="E15" s="204"/>
      <c r="F15" s="25"/>
    </row>
    <row r="16" spans="2:7" ht="30" customHeight="1" x14ac:dyDescent="0.25">
      <c r="B16" s="2" t="s">
        <v>441</v>
      </c>
      <c r="C16" s="192"/>
      <c r="D16" s="182"/>
      <c r="E16" s="203"/>
      <c r="F16" s="25"/>
    </row>
    <row r="17" spans="2:6" ht="30" customHeight="1" x14ac:dyDescent="0.25">
      <c r="B17" s="2" t="s">
        <v>442</v>
      </c>
      <c r="C17" s="184"/>
      <c r="D17" s="182"/>
      <c r="E17" s="204"/>
      <c r="F17" s="25"/>
    </row>
    <row r="18" spans="2:6" ht="30" customHeight="1" x14ac:dyDescent="0.25">
      <c r="B18" s="2" t="s">
        <v>443</v>
      </c>
      <c r="C18" s="184"/>
      <c r="D18" s="182"/>
      <c r="E18" s="203"/>
      <c r="F18" s="25"/>
    </row>
    <row r="19" spans="2:6" ht="30" customHeight="1" x14ac:dyDescent="0.25">
      <c r="B19" s="2" t="s">
        <v>444</v>
      </c>
      <c r="C19" s="184"/>
      <c r="D19" s="182"/>
      <c r="E19" s="204"/>
      <c r="F19" s="25"/>
    </row>
    <row r="20" spans="2:6" ht="30" customHeight="1" x14ac:dyDescent="0.25">
      <c r="B20" s="2" t="s">
        <v>33</v>
      </c>
      <c r="C20" s="184"/>
      <c r="D20" s="182"/>
      <c r="E20" s="203"/>
      <c r="F20" s="25" t="s">
        <v>505</v>
      </c>
    </row>
    <row r="21" spans="2:6" ht="30" customHeight="1" x14ac:dyDescent="0.25">
      <c r="B21" s="205"/>
      <c r="C21" s="184"/>
      <c r="D21" s="182"/>
      <c r="E21" s="204"/>
      <c r="F21" s="25" t="s">
        <v>1324</v>
      </c>
    </row>
    <row r="22" spans="2:6" ht="30" customHeight="1" x14ac:dyDescent="0.25">
      <c r="B22" s="205"/>
      <c r="C22" s="184"/>
      <c r="D22" s="182"/>
      <c r="E22" s="203"/>
      <c r="F22" s="25" t="s">
        <v>1324</v>
      </c>
    </row>
    <row r="23" spans="2:6" ht="30" customHeight="1" x14ac:dyDescent="0.25">
      <c r="B23" s="205"/>
      <c r="C23" s="184"/>
      <c r="D23" s="182"/>
      <c r="E23" s="204"/>
      <c r="F23" s="25" t="s">
        <v>1324</v>
      </c>
    </row>
    <row r="25" spans="2:6" ht="31.5" customHeight="1" x14ac:dyDescent="0.25">
      <c r="B25" s="352" t="s">
        <v>488</v>
      </c>
      <c r="C25" s="352"/>
      <c r="D25" s="352"/>
      <c r="E25" s="352"/>
    </row>
    <row r="26" spans="2:6" ht="21" customHeight="1" thickBot="1" x14ac:dyDescent="0.3">
      <c r="B26" s="63" t="s">
        <v>79</v>
      </c>
      <c r="C26" s="110" t="s">
        <v>74</v>
      </c>
      <c r="D26" s="351" t="s">
        <v>94</v>
      </c>
      <c r="E26" s="351"/>
      <c r="F26" s="63" t="s">
        <v>77</v>
      </c>
    </row>
    <row r="27" spans="2:6" ht="120" customHeight="1" thickTop="1" x14ac:dyDescent="0.25">
      <c r="B27" s="2" t="s">
        <v>422</v>
      </c>
      <c r="C27" s="97" t="str">
        <f>IF(ISBLANK($C$10),"",$C$10)</f>
        <v/>
      </c>
      <c r="D27" s="346"/>
      <c r="E27" s="346"/>
      <c r="F27" s="2" t="s">
        <v>419</v>
      </c>
    </row>
    <row r="28" spans="2:6" ht="15" customHeight="1" x14ac:dyDescent="0.25">
      <c r="B28" s="348" t="s">
        <v>489</v>
      </c>
      <c r="C28" s="349"/>
      <c r="D28" s="349"/>
      <c r="E28" s="349"/>
      <c r="F28" s="350"/>
    </row>
    <row r="29" spans="2:6" ht="20.25" customHeight="1" x14ac:dyDescent="0.25">
      <c r="B29" s="2" t="s">
        <v>82</v>
      </c>
      <c r="C29" s="206"/>
      <c r="D29" s="363"/>
      <c r="E29" s="378"/>
      <c r="F29" s="25"/>
    </row>
    <row r="30" spans="2:6" ht="20.25" customHeight="1" x14ac:dyDescent="0.25">
      <c r="B30" s="2" t="s">
        <v>83</v>
      </c>
      <c r="C30" s="206"/>
      <c r="D30" s="346"/>
      <c r="E30" s="346"/>
      <c r="F30" s="25"/>
    </row>
    <row r="31" spans="2:6" ht="20.25" customHeight="1" x14ac:dyDescent="0.25">
      <c r="B31" s="2" t="s">
        <v>84</v>
      </c>
      <c r="C31" s="206"/>
      <c r="D31" s="363"/>
      <c r="E31" s="378"/>
      <c r="F31" s="25"/>
    </row>
    <row r="32" spans="2:6" ht="20.25" customHeight="1" x14ac:dyDescent="0.25">
      <c r="B32" s="2" t="s">
        <v>85</v>
      </c>
      <c r="C32" s="206"/>
      <c r="D32" s="346"/>
      <c r="E32" s="346"/>
      <c r="F32" s="25"/>
    </row>
    <row r="33" spans="2:7" ht="20.25" customHeight="1" x14ac:dyDescent="0.25">
      <c r="B33" s="2" t="s">
        <v>86</v>
      </c>
      <c r="C33" s="206"/>
      <c r="D33" s="363"/>
      <c r="E33" s="378"/>
      <c r="F33" s="25"/>
    </row>
    <row r="34" spans="2:7" ht="20.25" customHeight="1" x14ac:dyDescent="0.25">
      <c r="B34" s="2" t="s">
        <v>87</v>
      </c>
      <c r="C34" s="206"/>
      <c r="D34" s="346"/>
      <c r="E34" s="346"/>
      <c r="F34" s="25"/>
    </row>
    <row r="35" spans="2:7" ht="20.25" customHeight="1" x14ac:dyDescent="0.25">
      <c r="B35" s="2" t="s">
        <v>88</v>
      </c>
      <c r="C35" s="206"/>
      <c r="D35" s="363"/>
      <c r="E35" s="378"/>
      <c r="F35" s="25"/>
    </row>
    <row r="36" spans="2:7" ht="20.25" customHeight="1" thickBot="1" x14ac:dyDescent="0.3">
      <c r="B36" s="72" t="s">
        <v>89</v>
      </c>
      <c r="C36" s="207"/>
      <c r="D36" s="346"/>
      <c r="E36" s="363"/>
      <c r="F36" s="25"/>
    </row>
    <row r="37" spans="2:7" ht="20.25" customHeight="1" thickTop="1" x14ac:dyDescent="0.25">
      <c r="B37" s="26" t="s">
        <v>754</v>
      </c>
      <c r="C37" s="202" t="str">
        <f>IF(COUNT($C$29:$C$36)=0,"",SUM($C$29:$C$36))</f>
        <v/>
      </c>
      <c r="D37" s="30"/>
      <c r="E37" s="127"/>
    </row>
    <row r="38" spans="2:7" ht="30" x14ac:dyDescent="0.25">
      <c r="B38" s="2" t="s">
        <v>770</v>
      </c>
      <c r="C38" s="112" t="str">
        <f>IF($C$27=$C$37, "Yes", "No")</f>
        <v>Yes</v>
      </c>
      <c r="D38" s="29"/>
      <c r="E38" s="128"/>
    </row>
    <row r="41" spans="2:7" ht="35.25" customHeight="1" x14ac:dyDescent="0.25">
      <c r="B41" s="296" t="s">
        <v>90</v>
      </c>
      <c r="C41" s="296"/>
      <c r="D41" s="296"/>
      <c r="E41" s="296"/>
      <c r="F41" s="296"/>
    </row>
    <row r="42" spans="2:7" s="34" customFormat="1" ht="24.95" customHeight="1" thickBot="1" x14ac:dyDescent="0.3">
      <c r="B42" s="343" t="s">
        <v>91</v>
      </c>
      <c r="C42" s="344"/>
      <c r="D42" s="344"/>
      <c r="E42" s="344"/>
      <c r="F42" s="344"/>
      <c r="G42" s="345"/>
    </row>
    <row r="43" spans="2:7" ht="21" customHeight="1" thickTop="1" x14ac:dyDescent="0.25">
      <c r="B43" s="53" t="s">
        <v>73</v>
      </c>
      <c r="C43" s="113" t="s">
        <v>74</v>
      </c>
      <c r="D43" s="53" t="s">
        <v>92</v>
      </c>
      <c r="E43" s="119" t="s">
        <v>93</v>
      </c>
      <c r="F43" s="53" t="s">
        <v>94</v>
      </c>
      <c r="G43" s="53" t="s">
        <v>77</v>
      </c>
    </row>
    <row r="44" spans="2:7" ht="65.25" customHeight="1" x14ac:dyDescent="0.25">
      <c r="B44" s="20" t="s">
        <v>494</v>
      </c>
      <c r="C44" s="184"/>
      <c r="D44" s="305" t="s">
        <v>423</v>
      </c>
      <c r="E44" s="307" t="str">
        <f>(IF(AND($C$44&lt;&gt;"",$C$45&lt;&gt;""),$C$44/$C$45,"Incomplete"))</f>
        <v>Incomplete</v>
      </c>
      <c r="F44" s="309"/>
      <c r="G44" s="305" t="s">
        <v>419</v>
      </c>
    </row>
    <row r="45" spans="2:7" ht="65.25" customHeight="1" thickBot="1" x14ac:dyDescent="0.3">
      <c r="B45" s="20" t="s">
        <v>422</v>
      </c>
      <c r="C45" s="194"/>
      <c r="D45" s="306"/>
      <c r="E45" s="308"/>
      <c r="F45" s="310"/>
      <c r="G45" s="306"/>
    </row>
    <row r="46" spans="2:7" ht="65.25" customHeight="1" x14ac:dyDescent="0.25">
      <c r="B46" s="22" t="s">
        <v>496</v>
      </c>
      <c r="C46" s="195"/>
      <c r="D46" s="311" t="s">
        <v>445</v>
      </c>
      <c r="E46" s="312" t="str">
        <f>(IF(AND($C$46&lt;&gt;"",$C$47&lt;&gt;""),$C$46/$C$47,"Incomplete"))</f>
        <v>Incomplete</v>
      </c>
      <c r="F46" s="313"/>
      <c r="G46" s="311" t="s">
        <v>419</v>
      </c>
    </row>
    <row r="47" spans="2:7" ht="65.25" customHeight="1" thickBot="1" x14ac:dyDescent="0.3">
      <c r="B47" s="21" t="s">
        <v>495</v>
      </c>
      <c r="C47" s="196"/>
      <c r="D47" s="306"/>
      <c r="E47" s="308"/>
      <c r="F47" s="310"/>
      <c r="G47" s="306"/>
    </row>
    <row r="48" spans="2:7" ht="65.25" customHeight="1" x14ac:dyDescent="0.25">
      <c r="B48" s="20" t="s">
        <v>497</v>
      </c>
      <c r="C48" s="228"/>
      <c r="D48" s="311" t="s">
        <v>446</v>
      </c>
      <c r="E48" s="307" t="str">
        <f>(IF(AND($C$48&lt;&gt;"",$C$49&lt;&gt;""),$C$48/$C$49,"Incomplete"))</f>
        <v>Incomplete</v>
      </c>
      <c r="F48" s="309"/>
      <c r="G48" s="311" t="s">
        <v>419</v>
      </c>
    </row>
    <row r="49" spans="2:7" ht="65.25" customHeight="1" thickBot="1" x14ac:dyDescent="0.3">
      <c r="B49" s="21" t="s">
        <v>495</v>
      </c>
      <c r="C49" s="196"/>
      <c r="D49" s="306"/>
      <c r="E49" s="308"/>
      <c r="F49" s="310"/>
      <c r="G49" s="306"/>
    </row>
    <row r="50" spans="2:7" ht="65.25" customHeight="1" x14ac:dyDescent="0.25">
      <c r="B50" s="20" t="s">
        <v>499</v>
      </c>
      <c r="C50" s="228"/>
      <c r="D50" s="311" t="s">
        <v>447</v>
      </c>
      <c r="E50" s="307" t="str">
        <f>(IF(AND($C$50&lt;&gt;"",$C$51&lt;&gt;""),$C$50/$C$51,"Incomplete"))</f>
        <v>Incomplete</v>
      </c>
      <c r="F50" s="313"/>
      <c r="G50" s="311" t="s">
        <v>419</v>
      </c>
    </row>
    <row r="51" spans="2:7" ht="65.25" customHeight="1" thickBot="1" x14ac:dyDescent="0.3">
      <c r="B51" s="21" t="s">
        <v>498</v>
      </c>
      <c r="C51" s="194"/>
      <c r="D51" s="306"/>
      <c r="E51" s="308"/>
      <c r="F51" s="310"/>
      <c r="G51" s="306"/>
    </row>
    <row r="52" spans="2:7" ht="65.25" customHeight="1" x14ac:dyDescent="0.25">
      <c r="B52" s="20" t="s">
        <v>501</v>
      </c>
      <c r="C52" s="228"/>
      <c r="D52" s="311" t="s">
        <v>448</v>
      </c>
      <c r="E52" s="307" t="str">
        <f>(IF(AND($C$52&lt;&gt;"",$C$53&lt;&gt;""),$C$52/$C$53,"Incomplete"))</f>
        <v>Incomplete</v>
      </c>
      <c r="F52" s="309"/>
      <c r="G52" s="311" t="s">
        <v>419</v>
      </c>
    </row>
    <row r="53" spans="2:7" ht="65.25" customHeight="1" thickBot="1" x14ac:dyDescent="0.3">
      <c r="B53" s="21" t="s">
        <v>500</v>
      </c>
      <c r="C53" s="194"/>
      <c r="D53" s="306"/>
      <c r="E53" s="308"/>
      <c r="F53" s="310"/>
      <c r="G53" s="306"/>
    </row>
    <row r="54" spans="2:7" ht="65.25" customHeight="1" x14ac:dyDescent="0.25">
      <c r="B54" s="20" t="s">
        <v>502</v>
      </c>
      <c r="C54" s="222" t="str">
        <f>IF(ISBLANK($C$16),"",$C$16)</f>
        <v/>
      </c>
      <c r="D54" s="311" t="s">
        <v>449</v>
      </c>
      <c r="E54" s="307" t="str">
        <f>(IF(AND($C$54&lt;&gt;"",$C$55&lt;&gt;""),$C$54/$C$55,"Incomplete"))</f>
        <v>Incomplete</v>
      </c>
      <c r="F54" s="313"/>
      <c r="G54" s="311" t="s">
        <v>419</v>
      </c>
    </row>
    <row r="55" spans="2:7" ht="65.25" customHeight="1" thickBot="1" x14ac:dyDescent="0.3">
      <c r="B55" s="21" t="s">
        <v>422</v>
      </c>
      <c r="C55" s="211" t="str">
        <f>IF(ISBLANK($C$10),"",$C$10)</f>
        <v/>
      </c>
      <c r="D55" s="306"/>
      <c r="E55" s="308"/>
      <c r="F55" s="310"/>
      <c r="G55" s="306"/>
    </row>
    <row r="56" spans="2:7" ht="31.5" customHeight="1" x14ac:dyDescent="0.25">
      <c r="B56" s="20" t="s">
        <v>453</v>
      </c>
      <c r="C56" s="228"/>
      <c r="D56" s="311" t="s">
        <v>450</v>
      </c>
      <c r="E56" s="307" t="str">
        <f>(IF(AND($C$56&lt;&gt;"",$C$57&lt;&gt;""),$C$56/$C$57,"Incomplete"))</f>
        <v>Incomplete</v>
      </c>
      <c r="F56" s="309"/>
      <c r="G56" s="311"/>
    </row>
    <row r="57" spans="2:7" ht="31.5" customHeight="1" thickBot="1" x14ac:dyDescent="0.3">
      <c r="B57" s="21" t="s">
        <v>503</v>
      </c>
      <c r="C57" s="211" t="str">
        <f>IF(ISBLANK($C$17),"",$C$17)</f>
        <v/>
      </c>
      <c r="D57" s="306"/>
      <c r="E57" s="308"/>
      <c r="F57" s="310"/>
      <c r="G57" s="306"/>
    </row>
    <row r="58" spans="2:7" ht="30" customHeight="1" x14ac:dyDescent="0.25">
      <c r="B58" s="20" t="s">
        <v>443</v>
      </c>
      <c r="C58" s="249" t="str">
        <f>IF(ISBLANK($C$18),"",$C$18)</f>
        <v/>
      </c>
      <c r="D58" s="311" t="s">
        <v>451</v>
      </c>
      <c r="E58" s="307" t="str">
        <f>(IF(AND($C$58&lt;&gt;"",$C$59&lt;&gt;""),$C$58/$C$59,"Incomplete"))</f>
        <v>Incomplete</v>
      </c>
      <c r="F58" s="313"/>
      <c r="G58" s="311"/>
    </row>
    <row r="59" spans="2:7" ht="30" customHeight="1" thickBot="1" x14ac:dyDescent="0.3">
      <c r="B59" s="20" t="s">
        <v>454</v>
      </c>
      <c r="C59" s="228"/>
      <c r="D59" s="306"/>
      <c r="E59" s="308"/>
      <c r="F59" s="310"/>
      <c r="G59" s="306"/>
    </row>
    <row r="60" spans="2:7" ht="30" customHeight="1" x14ac:dyDescent="0.25">
      <c r="B60" s="22" t="s">
        <v>455</v>
      </c>
      <c r="C60" s="195"/>
      <c r="D60" s="311" t="s">
        <v>452</v>
      </c>
      <c r="E60" s="312" t="str">
        <f>(IF(AND($C$60&lt;&gt;"",$C$61&lt;&gt;""),$C$60/$C$61,"Incomplete"))</f>
        <v>Incomplete</v>
      </c>
      <c r="F60" s="309"/>
      <c r="G60" s="311"/>
    </row>
    <row r="61" spans="2:7" ht="30" customHeight="1" thickBot="1" x14ac:dyDescent="0.3">
      <c r="B61" s="20" t="s">
        <v>444</v>
      </c>
      <c r="C61" s="223" t="str">
        <f>IF(ISBLANK($C$19),"",$C$19)</f>
        <v/>
      </c>
      <c r="D61" s="306"/>
      <c r="E61" s="308"/>
      <c r="F61" s="310"/>
      <c r="G61" s="306"/>
    </row>
    <row r="62" spans="2:7" ht="30" customHeight="1" x14ac:dyDescent="0.25">
      <c r="B62" s="200"/>
      <c r="C62" s="195"/>
      <c r="D62" s="317"/>
      <c r="E62" s="319" t="str">
        <f>(IF(AND($C$62&lt;&gt;"",$C$63&lt;&gt;""),$C$62/$C$63,"Incomplete"))</f>
        <v>Incomplete</v>
      </c>
      <c r="F62" s="313"/>
      <c r="G62" s="328" t="s">
        <v>1324</v>
      </c>
    </row>
    <row r="63" spans="2:7" ht="30" customHeight="1" thickBot="1" x14ac:dyDescent="0.3">
      <c r="B63" s="201"/>
      <c r="C63" s="196"/>
      <c r="D63" s="318"/>
      <c r="E63" s="320"/>
      <c r="F63" s="310"/>
      <c r="G63" s="322"/>
    </row>
    <row r="64" spans="2:7" ht="30" customHeight="1" x14ac:dyDescent="0.25">
      <c r="B64" s="200"/>
      <c r="C64" s="195"/>
      <c r="D64" s="317"/>
      <c r="E64" s="319" t="str">
        <f>(IF(AND($C$64&lt;&gt;"",$C$65&lt;&gt;""),$C$64/$C$65,"Incomplete"))</f>
        <v>Incomplete</v>
      </c>
      <c r="F64" s="309"/>
      <c r="G64" s="328" t="s">
        <v>1324</v>
      </c>
    </row>
    <row r="65" spans="2:7" ht="30" customHeight="1" thickBot="1" x14ac:dyDescent="0.3">
      <c r="B65" s="201"/>
      <c r="C65" s="196"/>
      <c r="D65" s="318"/>
      <c r="E65" s="320"/>
      <c r="F65" s="310"/>
      <c r="G65" s="322"/>
    </row>
    <row r="66" spans="2:7" ht="30" customHeight="1" x14ac:dyDescent="0.25">
      <c r="B66" s="200"/>
      <c r="C66" s="195"/>
      <c r="D66" s="317"/>
      <c r="E66" s="319" t="str">
        <f>(IF(AND($C$66&lt;&gt;"",$C$67&lt;&gt;""),$C$66/$C$67,"Incomplete"))</f>
        <v>Incomplete</v>
      </c>
      <c r="F66" s="313"/>
      <c r="G66" s="328" t="s">
        <v>1324</v>
      </c>
    </row>
    <row r="67" spans="2:7" ht="30" customHeight="1" thickBot="1" x14ac:dyDescent="0.3">
      <c r="B67" s="201"/>
      <c r="C67" s="196"/>
      <c r="D67" s="318"/>
      <c r="E67" s="320"/>
      <c r="F67" s="310"/>
      <c r="G67" s="322"/>
    </row>
    <row r="69" spans="2:7" ht="41.25" customHeight="1" x14ac:dyDescent="0.25">
      <c r="B69" s="296" t="s">
        <v>97</v>
      </c>
      <c r="C69" s="296"/>
      <c r="D69" s="296"/>
      <c r="E69" s="296"/>
      <c r="F69" s="296"/>
    </row>
    <row r="70" spans="2:7" s="34" customFormat="1" ht="24.95" customHeight="1" thickBot="1" x14ac:dyDescent="0.3">
      <c r="B70" s="316" t="s">
        <v>98</v>
      </c>
      <c r="C70" s="316"/>
      <c r="D70" s="316"/>
      <c r="E70" s="316"/>
      <c r="F70" s="316"/>
      <c r="G70" s="316"/>
    </row>
    <row r="71" spans="2:7" ht="21" customHeight="1" thickTop="1" x14ac:dyDescent="0.25">
      <c r="B71" s="49" t="s">
        <v>73</v>
      </c>
      <c r="C71" s="124" t="s">
        <v>74</v>
      </c>
      <c r="D71" s="49" t="s">
        <v>99</v>
      </c>
      <c r="E71" s="130" t="s">
        <v>93</v>
      </c>
      <c r="F71" s="49" t="s">
        <v>94</v>
      </c>
      <c r="G71" s="49" t="s">
        <v>77</v>
      </c>
    </row>
    <row r="72" spans="2:7" ht="35.25" customHeight="1" x14ac:dyDescent="0.25">
      <c r="B72" s="2" t="s">
        <v>504</v>
      </c>
      <c r="C72" s="184"/>
      <c r="D72" s="324" t="s">
        <v>456</v>
      </c>
      <c r="E72" s="323" t="str">
        <f>(IF(AND($C$72&lt;&gt;"",$C$73&lt;&gt;""),$C$72/$C$73,"Incomplete"))</f>
        <v>Incomplete</v>
      </c>
      <c r="F72" s="329"/>
      <c r="G72" s="305" t="s">
        <v>402</v>
      </c>
    </row>
    <row r="73" spans="2:7" ht="35.25" customHeight="1" thickBot="1" x14ac:dyDescent="0.3">
      <c r="B73" s="21" t="s">
        <v>438</v>
      </c>
      <c r="C73" s="223" t="str">
        <f>IF(ISBLANK($C$13),"",$C$13)</f>
        <v/>
      </c>
      <c r="D73" s="325"/>
      <c r="E73" s="320"/>
      <c r="F73" s="318"/>
      <c r="G73" s="306"/>
    </row>
    <row r="74" spans="2:7" ht="157.5" customHeight="1" x14ac:dyDescent="0.25">
      <c r="B74" s="22" t="s">
        <v>425</v>
      </c>
      <c r="C74" s="195"/>
      <c r="D74" s="337" t="s">
        <v>383</v>
      </c>
      <c r="E74" s="319" t="str">
        <f>(IF(AND($C$74&lt;&gt;"",$C$75&lt;&gt;""),$C$74/$C$75,"Incomplete"))</f>
        <v>Incomplete</v>
      </c>
      <c r="F74" s="317"/>
      <c r="G74" s="311" t="s">
        <v>785</v>
      </c>
    </row>
    <row r="75" spans="2:7" ht="157.5" customHeight="1" thickBot="1" x14ac:dyDescent="0.3">
      <c r="B75" s="21" t="s">
        <v>421</v>
      </c>
      <c r="C75" s="223" t="str">
        <f>IF(ISBLANK($C$10),"",$C$10)</f>
        <v/>
      </c>
      <c r="D75" s="325"/>
      <c r="E75" s="320"/>
      <c r="F75" s="318"/>
      <c r="G75" s="322"/>
    </row>
    <row r="76" spans="2:7" ht="30" customHeight="1" x14ac:dyDescent="0.25">
      <c r="B76" s="200"/>
      <c r="C76" s="195"/>
      <c r="D76" s="326"/>
      <c r="E76" s="319" t="str">
        <f>(IF(AND($C$76&lt;&gt;"",$C$77&lt;&gt;""),$C$76/$C$77,"Incomplete"))</f>
        <v>Incomplete</v>
      </c>
      <c r="F76" s="317"/>
      <c r="G76" s="328" t="s">
        <v>1324</v>
      </c>
    </row>
    <row r="77" spans="2:7" ht="30" customHeight="1" thickBot="1" x14ac:dyDescent="0.3">
      <c r="B77" s="201"/>
      <c r="C77" s="196"/>
      <c r="D77" s="327"/>
      <c r="E77" s="320"/>
      <c r="F77" s="318"/>
      <c r="G77" s="322"/>
    </row>
    <row r="78" spans="2:7" ht="30" customHeight="1" x14ac:dyDescent="0.25">
      <c r="B78" s="200"/>
      <c r="C78" s="195"/>
      <c r="D78" s="326"/>
      <c r="E78" s="319" t="str">
        <f>(IF(AND($C$78&lt;&gt;"",$C$79&lt;&gt;""),$C$78/$C$79,"Incomplete"))</f>
        <v>Incomplete</v>
      </c>
      <c r="F78" s="317"/>
      <c r="G78" s="328" t="s">
        <v>1324</v>
      </c>
    </row>
    <row r="79" spans="2:7" ht="30" customHeight="1" thickBot="1" x14ac:dyDescent="0.3">
      <c r="B79" s="201"/>
      <c r="C79" s="196"/>
      <c r="D79" s="327"/>
      <c r="E79" s="320"/>
      <c r="F79" s="318"/>
      <c r="G79" s="322"/>
    </row>
    <row r="80" spans="2:7" ht="30" customHeight="1" x14ac:dyDescent="0.25">
      <c r="B80" s="200"/>
      <c r="C80" s="195"/>
      <c r="D80" s="326"/>
      <c r="E80" s="319" t="str">
        <f>(IF(AND($C$80&lt;&gt;"",$C$81&lt;&gt;""),$C$80/$C$81,"Incomplete"))</f>
        <v>Incomplete</v>
      </c>
      <c r="F80" s="317"/>
      <c r="G80" s="328" t="s">
        <v>1324</v>
      </c>
    </row>
    <row r="81" spans="2:7" ht="30" customHeight="1" thickBot="1" x14ac:dyDescent="0.3">
      <c r="B81" s="201"/>
      <c r="C81" s="196"/>
      <c r="D81" s="327"/>
      <c r="E81" s="320"/>
      <c r="F81" s="318"/>
      <c r="G81" s="322"/>
    </row>
    <row r="82" spans="2:7" ht="30" customHeight="1" x14ac:dyDescent="0.25"/>
    <row r="83" spans="2:7" ht="61.7" customHeight="1" x14ac:dyDescent="0.25">
      <c r="B83" s="352" t="s">
        <v>917</v>
      </c>
      <c r="C83" s="352"/>
      <c r="D83" s="352"/>
      <c r="E83" s="352"/>
      <c r="F83" s="352"/>
    </row>
    <row r="84" spans="2:7" s="34" customFormat="1" ht="24.95" customHeight="1" thickBot="1" x14ac:dyDescent="0.3">
      <c r="B84" s="333" t="s">
        <v>100</v>
      </c>
      <c r="C84" s="334"/>
      <c r="D84" s="334"/>
      <c r="E84" s="334"/>
      <c r="F84" s="334"/>
      <c r="G84" s="335"/>
    </row>
    <row r="85" spans="2:7" ht="21" customHeight="1" thickTop="1" x14ac:dyDescent="0.25">
      <c r="B85" s="49" t="s">
        <v>73</v>
      </c>
      <c r="C85" s="353" t="s">
        <v>300</v>
      </c>
      <c r="D85" s="354"/>
      <c r="E85" s="355"/>
      <c r="F85" s="76" t="s">
        <v>94</v>
      </c>
      <c r="G85" s="49" t="s">
        <v>77</v>
      </c>
    </row>
    <row r="86" spans="2:7" ht="60" customHeight="1" x14ac:dyDescent="0.25">
      <c r="B86" s="2" t="s">
        <v>101</v>
      </c>
      <c r="C86" s="357"/>
      <c r="D86" s="358"/>
      <c r="E86" s="359"/>
      <c r="F86" s="182"/>
      <c r="G86" s="143" t="s">
        <v>918</v>
      </c>
    </row>
  </sheetData>
  <sheetProtection algorithmName="SHA-512" hashValue="wPN9YIQb0n5vX70+hMvLO0nNyrXml2rxUZPTE6BFXV/8kabJaU7TDVDp/7cLDfNErSb5pGnCU4HZFTnf0TJ6AA==" saltValue="rojgs+HYhghKNBmJAHhEAQ==" spinCount="100000" sheet="1" objects="1" scenarios="1"/>
  <mergeCells count="92">
    <mergeCell ref="B83:F83"/>
    <mergeCell ref="B84:G84"/>
    <mergeCell ref="C85:E85"/>
    <mergeCell ref="C86:E86"/>
    <mergeCell ref="B28:F28"/>
    <mergeCell ref="G48:G49"/>
    <mergeCell ref="G50:G51"/>
    <mergeCell ref="G58:G59"/>
    <mergeCell ref="G56:G57"/>
    <mergeCell ref="G54:G55"/>
    <mergeCell ref="G52:G53"/>
    <mergeCell ref="F48:F49"/>
    <mergeCell ref="E52:E53"/>
    <mergeCell ref="E54:E55"/>
    <mergeCell ref="E56:E57"/>
    <mergeCell ref="D52:D53"/>
    <mergeCell ref="F58:F59"/>
    <mergeCell ref="B2:G2"/>
    <mergeCell ref="D50:D51"/>
    <mergeCell ref="D48:D49"/>
    <mergeCell ref="E48:E49"/>
    <mergeCell ref="E50:E51"/>
    <mergeCell ref="B42:G42"/>
    <mergeCell ref="D27:E27"/>
    <mergeCell ref="D29:E29"/>
    <mergeCell ref="D30:E30"/>
    <mergeCell ref="D31:E31"/>
    <mergeCell ref="D44:D45"/>
    <mergeCell ref="E44:E45"/>
    <mergeCell ref="F44:F45"/>
    <mergeCell ref="G44:G45"/>
    <mergeCell ref="B41:F41"/>
    <mergeCell ref="B70:G70"/>
    <mergeCell ref="D62:D63"/>
    <mergeCell ref="E62:E63"/>
    <mergeCell ref="F62:F63"/>
    <mergeCell ref="G62:G63"/>
    <mergeCell ref="D64:D65"/>
    <mergeCell ref="E64:E65"/>
    <mergeCell ref="F64:F65"/>
    <mergeCell ref="G64:G65"/>
    <mergeCell ref="D66:D67"/>
    <mergeCell ref="E66:E67"/>
    <mergeCell ref="F66:F67"/>
    <mergeCell ref="G66:G67"/>
    <mergeCell ref="B69:F69"/>
    <mergeCell ref="G78:G79"/>
    <mergeCell ref="D80:D81"/>
    <mergeCell ref="E80:E81"/>
    <mergeCell ref="F80:F81"/>
    <mergeCell ref="G80:G81"/>
    <mergeCell ref="D78:D79"/>
    <mergeCell ref="E78:E79"/>
    <mergeCell ref="F78:F79"/>
    <mergeCell ref="G76:G77"/>
    <mergeCell ref="D72:D73"/>
    <mergeCell ref="E72:E73"/>
    <mergeCell ref="F72:F73"/>
    <mergeCell ref="G72:G73"/>
    <mergeCell ref="D74:D75"/>
    <mergeCell ref="E74:E75"/>
    <mergeCell ref="F74:F75"/>
    <mergeCell ref="G74:G75"/>
    <mergeCell ref="D76:D77"/>
    <mergeCell ref="E76:E77"/>
    <mergeCell ref="F76:F77"/>
    <mergeCell ref="E60:E61"/>
    <mergeCell ref="F60:F61"/>
    <mergeCell ref="G60:G61"/>
    <mergeCell ref="D46:D47"/>
    <mergeCell ref="E46:E47"/>
    <mergeCell ref="F46:F47"/>
    <mergeCell ref="G46:G47"/>
    <mergeCell ref="D58:D59"/>
    <mergeCell ref="D56:D57"/>
    <mergeCell ref="D54:D55"/>
    <mergeCell ref="F56:F57"/>
    <mergeCell ref="F54:F55"/>
    <mergeCell ref="F52:F53"/>
    <mergeCell ref="F50:F51"/>
    <mergeCell ref="E58:E59"/>
    <mergeCell ref="D60:D61"/>
    <mergeCell ref="D33:E33"/>
    <mergeCell ref="D34:E34"/>
    <mergeCell ref="D35:E35"/>
    <mergeCell ref="D36:E36"/>
    <mergeCell ref="B4:B5"/>
    <mergeCell ref="B7:E7"/>
    <mergeCell ref="B8:F8"/>
    <mergeCell ref="B25:E25"/>
    <mergeCell ref="D32:E32"/>
    <mergeCell ref="D26:E26"/>
  </mergeCells>
  <phoneticPr fontId="35" type="noConversion"/>
  <conditionalFormatting sqref="C38">
    <cfRule type="containsText" dxfId="15" priority="1" operator="containsText" text="No">
      <formula>NOT(ISERROR(SEARCH("No",C38)))</formula>
    </cfRule>
    <cfRule type="containsText" dxfId="14" priority="2" operator="containsText" text="Yes">
      <formula>NOT(ISERROR(SEARCH("Yes",C38)))</formula>
    </cfRule>
  </conditionalFormatting>
  <dataValidations count="1">
    <dataValidation type="date" allowBlank="1" showInputMessage="1" showErrorMessage="1" sqref="D4:D5" xr:uid="{75E5EA78-3B07-456D-B10A-9D7BF96990F2}">
      <formula1>44562</formula1>
      <formula2>50771</formula2>
    </dataValidation>
  </dataValidations>
  <hyperlinks>
    <hyperlink ref="G86" r:id="rId1" xr:uid="{3B98BF0B-2092-475B-8822-CC6101988FA0}"/>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4DD717DC-E850-4F07-ACCA-A7EF9624FE41}">
          <x14:formula1>
            <xm:f>Lists!$E$2:$E$3</xm:f>
          </x14:formula1>
          <xm:sqref>C86</xm:sqref>
        </x14:dataValidation>
        <x14:dataValidation type="list" allowBlank="1" showInputMessage="1" showErrorMessage="1" xr:uid="{27C31E6F-28FE-4BD2-9753-5D0CB4ED54DA}">
          <x14:formula1>
            <xm:f>Lists!$B$2:$B$3</xm:f>
          </x14:formula1>
          <xm:sqref>D10:D23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5AB77-9A38-4B52-802B-C84B8CD5629F}">
  <sheetPr codeName="Sheet10">
    <tabColor rgb="FFA1331C"/>
  </sheetPr>
  <dimension ref="B2:G85"/>
  <sheetViews>
    <sheetView topLeftCell="A23" zoomScaleNormal="100" workbookViewId="0">
      <selection activeCell="C38" sqref="C38"/>
    </sheetView>
  </sheetViews>
  <sheetFormatPr defaultColWidth="9.140625" defaultRowHeight="15" x14ac:dyDescent="0.25"/>
  <cols>
    <col min="1" max="1" width="3.5703125" style="11" customWidth="1"/>
    <col min="2" max="2" width="56.7109375" style="27" customWidth="1"/>
    <col min="3" max="3" width="13.7109375" style="107" customWidth="1"/>
    <col min="4" max="4" width="29.7109375" style="34" customWidth="1"/>
    <col min="5" max="5" width="40.7109375" style="135" customWidth="1"/>
    <col min="6" max="7" width="60.7109375" style="34" customWidth="1"/>
    <col min="8" max="16384" width="9.140625" style="11"/>
  </cols>
  <sheetData>
    <row r="2" spans="2:7" ht="29.25" thickBot="1" x14ac:dyDescent="0.3">
      <c r="B2" s="380" t="s">
        <v>457</v>
      </c>
      <c r="C2" s="380"/>
      <c r="D2" s="380"/>
      <c r="E2" s="380"/>
      <c r="F2" s="380"/>
      <c r="G2" s="380"/>
    </row>
    <row r="3" spans="2:7" ht="29.25" thickTop="1" x14ac:dyDescent="0.25">
      <c r="B3" s="10"/>
      <c r="C3" s="105"/>
      <c r="D3" s="10"/>
      <c r="E3" s="115"/>
      <c r="G3" s="27"/>
    </row>
    <row r="4" spans="2:7" ht="17.25" customHeight="1" x14ac:dyDescent="0.25">
      <c r="B4" s="294" t="s">
        <v>68</v>
      </c>
      <c r="C4" s="106" t="s">
        <v>69</v>
      </c>
      <c r="D4" s="180">
        <v>44743</v>
      </c>
      <c r="E4" s="115"/>
      <c r="G4" s="27"/>
    </row>
    <row r="5" spans="2:7" ht="17.25" customHeight="1" x14ac:dyDescent="0.25">
      <c r="B5" s="295"/>
      <c r="C5" s="106" t="s">
        <v>70</v>
      </c>
      <c r="D5" s="180">
        <v>45107</v>
      </c>
      <c r="E5" s="115"/>
      <c r="G5" s="27"/>
    </row>
    <row r="6" spans="2:7" ht="28.5" x14ac:dyDescent="0.25">
      <c r="B6" s="10"/>
      <c r="G6" s="27"/>
    </row>
    <row r="7" spans="2:7" s="34" customFormat="1" ht="61.5" customHeight="1" x14ac:dyDescent="0.25">
      <c r="B7" s="296" t="s">
        <v>71</v>
      </c>
      <c r="C7" s="296"/>
      <c r="D7" s="292"/>
      <c r="E7" s="296"/>
    </row>
    <row r="8" spans="2:7" ht="24.95" customHeight="1" thickBot="1" x14ac:dyDescent="0.3">
      <c r="B8" s="297" t="s">
        <v>72</v>
      </c>
      <c r="C8" s="298"/>
      <c r="D8" s="298"/>
      <c r="E8" s="298"/>
      <c r="F8" s="299"/>
    </row>
    <row r="9" spans="2:7" ht="21" customHeight="1" thickTop="1" x14ac:dyDescent="0.25">
      <c r="B9" s="71" t="s">
        <v>73</v>
      </c>
      <c r="C9" s="108" t="s">
        <v>74</v>
      </c>
      <c r="D9" s="58" t="s">
        <v>75</v>
      </c>
      <c r="E9" s="117" t="s">
        <v>94</v>
      </c>
      <c r="F9" s="60" t="s">
        <v>77</v>
      </c>
    </row>
    <row r="10" spans="2:7" ht="30" customHeight="1" x14ac:dyDescent="0.25">
      <c r="B10" s="20" t="s">
        <v>458</v>
      </c>
      <c r="C10" s="192"/>
      <c r="D10" s="182"/>
      <c r="E10" s="203"/>
      <c r="F10" s="25"/>
    </row>
    <row r="11" spans="2:7" ht="125.25" customHeight="1" x14ac:dyDescent="0.25">
      <c r="B11" s="2" t="s">
        <v>459</v>
      </c>
      <c r="C11" s="184"/>
      <c r="D11" s="182"/>
      <c r="E11" s="204"/>
      <c r="F11" s="2" t="s">
        <v>419</v>
      </c>
    </row>
    <row r="12" spans="2:7" ht="32.25" customHeight="1" x14ac:dyDescent="0.25">
      <c r="B12" s="2" t="s">
        <v>460</v>
      </c>
      <c r="C12" s="184"/>
      <c r="D12" s="182"/>
      <c r="E12" s="204"/>
      <c r="F12" s="25"/>
    </row>
    <row r="13" spans="2:7" x14ac:dyDescent="0.25">
      <c r="B13" s="43"/>
      <c r="C13" s="109"/>
      <c r="D13" s="31"/>
      <c r="E13" s="141"/>
      <c r="F13" s="35"/>
    </row>
    <row r="14" spans="2:7" ht="30" customHeight="1" x14ac:dyDescent="0.25">
      <c r="B14" s="2" t="s">
        <v>461</v>
      </c>
      <c r="C14" s="184"/>
      <c r="D14" s="182"/>
      <c r="E14" s="204"/>
      <c r="F14" s="25"/>
    </row>
    <row r="15" spans="2:7" ht="125.25" customHeight="1" x14ac:dyDescent="0.25">
      <c r="B15" s="2" t="s">
        <v>462</v>
      </c>
      <c r="C15" s="184"/>
      <c r="D15" s="182"/>
      <c r="E15" s="204"/>
      <c r="F15" s="2" t="s">
        <v>419</v>
      </c>
    </row>
    <row r="16" spans="2:7" ht="30" customHeight="1" x14ac:dyDescent="0.25">
      <c r="B16" s="2" t="s">
        <v>463</v>
      </c>
      <c r="C16" s="184"/>
      <c r="D16" s="182"/>
      <c r="E16" s="204"/>
      <c r="F16" s="25"/>
    </row>
    <row r="17" spans="2:6" x14ac:dyDescent="0.25">
      <c r="B17" s="43"/>
      <c r="C17" s="109"/>
      <c r="D17" s="31"/>
      <c r="E17" s="141"/>
      <c r="F17" s="35"/>
    </row>
    <row r="18" spans="2:6" ht="30" customHeight="1" x14ac:dyDescent="0.25">
      <c r="B18" s="2" t="s">
        <v>464</v>
      </c>
      <c r="C18" s="192"/>
      <c r="D18" s="182"/>
      <c r="E18" s="203"/>
      <c r="F18" s="25"/>
    </row>
    <row r="19" spans="2:6" ht="125.25" customHeight="1" x14ac:dyDescent="0.25">
      <c r="B19" s="2" t="s">
        <v>465</v>
      </c>
      <c r="C19" s="184"/>
      <c r="D19" s="182"/>
      <c r="E19" s="204"/>
      <c r="F19" s="2" t="s">
        <v>419</v>
      </c>
    </row>
    <row r="20" spans="2:6" ht="30" customHeight="1" x14ac:dyDescent="0.25">
      <c r="B20" s="2" t="s">
        <v>466</v>
      </c>
      <c r="C20" s="184"/>
      <c r="D20" s="182"/>
      <c r="E20" s="204"/>
      <c r="F20" s="25"/>
    </row>
    <row r="21" spans="2:6" ht="30" customHeight="1" x14ac:dyDescent="0.25">
      <c r="B21" s="205"/>
      <c r="C21" s="184"/>
      <c r="D21" s="182"/>
      <c r="E21" s="204"/>
      <c r="F21" s="25" t="s">
        <v>1324</v>
      </c>
    </row>
    <row r="22" spans="2:6" ht="30" customHeight="1" x14ac:dyDescent="0.25">
      <c r="B22" s="205"/>
      <c r="C22" s="184"/>
      <c r="D22" s="182"/>
      <c r="E22" s="204"/>
      <c r="F22" s="25" t="s">
        <v>1324</v>
      </c>
    </row>
    <row r="23" spans="2:6" ht="30" customHeight="1" x14ac:dyDescent="0.25">
      <c r="B23" s="205"/>
      <c r="C23" s="184"/>
      <c r="D23" s="182"/>
      <c r="E23" s="204"/>
      <c r="F23" s="25" t="s">
        <v>1324</v>
      </c>
    </row>
    <row r="25" spans="2:6" ht="31.5" customHeight="1" x14ac:dyDescent="0.25">
      <c r="B25" s="352" t="s">
        <v>511</v>
      </c>
      <c r="C25" s="352"/>
      <c r="D25" s="352"/>
      <c r="E25" s="352"/>
    </row>
    <row r="26" spans="2:6" ht="21" customHeight="1" thickBot="1" x14ac:dyDescent="0.3">
      <c r="B26" s="63" t="s">
        <v>79</v>
      </c>
      <c r="C26" s="110" t="s">
        <v>74</v>
      </c>
      <c r="D26" s="351" t="s">
        <v>94</v>
      </c>
      <c r="E26" s="351"/>
      <c r="F26" s="63" t="s">
        <v>77</v>
      </c>
    </row>
    <row r="27" spans="2:6" ht="120" customHeight="1" thickTop="1" x14ac:dyDescent="0.25">
      <c r="B27" s="2" t="s">
        <v>510</v>
      </c>
      <c r="C27" s="97" t="str">
        <f>IF(SUM($C$11,$C$15,$C$19)&gt;0,SUM($C$11,$C$15,$C$19),"")</f>
        <v/>
      </c>
      <c r="D27" s="346" t="s">
        <v>169</v>
      </c>
      <c r="E27" s="346"/>
      <c r="F27" s="2" t="s">
        <v>419</v>
      </c>
    </row>
    <row r="28" spans="2:6" ht="15" customHeight="1" x14ac:dyDescent="0.25">
      <c r="B28" s="348" t="s">
        <v>512</v>
      </c>
      <c r="C28" s="349"/>
      <c r="D28" s="349"/>
      <c r="E28" s="349"/>
      <c r="F28" s="350"/>
    </row>
    <row r="29" spans="2:6" ht="20.25" customHeight="1" x14ac:dyDescent="0.25">
      <c r="B29" s="2" t="s">
        <v>82</v>
      </c>
      <c r="C29" s="206"/>
      <c r="D29" s="346"/>
      <c r="E29" s="346"/>
      <c r="F29" s="25"/>
    </row>
    <row r="30" spans="2:6" ht="20.25" customHeight="1" x14ac:dyDescent="0.25">
      <c r="B30" s="2" t="s">
        <v>83</v>
      </c>
      <c r="C30" s="206"/>
      <c r="D30" s="346"/>
      <c r="E30" s="346"/>
      <c r="F30" s="25"/>
    </row>
    <row r="31" spans="2:6" ht="20.25" customHeight="1" x14ac:dyDescent="0.25">
      <c r="B31" s="2" t="s">
        <v>84</v>
      </c>
      <c r="C31" s="206"/>
      <c r="D31" s="346"/>
      <c r="E31" s="346"/>
      <c r="F31" s="25"/>
    </row>
    <row r="32" spans="2:6" ht="20.25" customHeight="1" x14ac:dyDescent="0.25">
      <c r="B32" s="2" t="s">
        <v>85</v>
      </c>
      <c r="C32" s="206"/>
      <c r="D32" s="346"/>
      <c r="E32" s="346"/>
      <c r="F32" s="25"/>
    </row>
    <row r="33" spans="2:7" ht="20.25" customHeight="1" x14ac:dyDescent="0.25">
      <c r="B33" s="2" t="s">
        <v>86</v>
      </c>
      <c r="C33" s="206"/>
      <c r="D33" s="346"/>
      <c r="E33" s="346"/>
      <c r="F33" s="25"/>
    </row>
    <row r="34" spans="2:7" ht="20.25" customHeight="1" x14ac:dyDescent="0.25">
      <c r="B34" s="2" t="s">
        <v>87</v>
      </c>
      <c r="C34" s="206"/>
      <c r="D34" s="346"/>
      <c r="E34" s="346"/>
      <c r="F34" s="25"/>
    </row>
    <row r="35" spans="2:7" ht="20.25" customHeight="1" x14ac:dyDescent="0.25">
      <c r="B35" s="2" t="s">
        <v>88</v>
      </c>
      <c r="C35" s="206"/>
      <c r="D35" s="346"/>
      <c r="E35" s="346"/>
      <c r="F35" s="25"/>
    </row>
    <row r="36" spans="2:7" ht="20.25" customHeight="1" thickBot="1" x14ac:dyDescent="0.3">
      <c r="B36" s="72" t="s">
        <v>89</v>
      </c>
      <c r="C36" s="207"/>
      <c r="D36" s="346"/>
      <c r="E36" s="346"/>
      <c r="F36" s="25"/>
    </row>
    <row r="37" spans="2:7" ht="20.25" customHeight="1" thickTop="1" x14ac:dyDescent="0.25">
      <c r="B37" s="26" t="s">
        <v>754</v>
      </c>
      <c r="C37" s="202" t="str">
        <f>IF(COUNT($C$29:$C$36)=0,"",SUM($C$29:$C$36))</f>
        <v/>
      </c>
      <c r="D37" s="30"/>
      <c r="E37" s="136"/>
    </row>
    <row r="38" spans="2:7" ht="30" x14ac:dyDescent="0.25">
      <c r="B38" s="2" t="s">
        <v>770</v>
      </c>
      <c r="C38" s="112" t="str">
        <f>IF($C$27=$C$37, "Yes", "No")</f>
        <v>Yes</v>
      </c>
      <c r="D38" s="29"/>
      <c r="E38" s="118"/>
    </row>
    <row r="41" spans="2:7" ht="35.25" customHeight="1" x14ac:dyDescent="0.25">
      <c r="B41" s="296" t="s">
        <v>90</v>
      </c>
      <c r="C41" s="296"/>
      <c r="D41" s="296"/>
      <c r="E41" s="296"/>
      <c r="F41" s="296"/>
    </row>
    <row r="42" spans="2:7" ht="24.95" customHeight="1" thickBot="1" x14ac:dyDescent="0.3">
      <c r="B42" s="343" t="s">
        <v>91</v>
      </c>
      <c r="C42" s="344"/>
      <c r="D42" s="344"/>
      <c r="E42" s="344"/>
      <c r="F42" s="344"/>
      <c r="G42" s="345"/>
    </row>
    <row r="43" spans="2:7" ht="21" customHeight="1" thickTop="1" x14ac:dyDescent="0.25">
      <c r="B43" s="53" t="s">
        <v>73</v>
      </c>
      <c r="C43" s="113" t="s">
        <v>74</v>
      </c>
      <c r="D43" s="53" t="s">
        <v>92</v>
      </c>
      <c r="E43" s="119" t="s">
        <v>93</v>
      </c>
      <c r="F43" s="53" t="s">
        <v>94</v>
      </c>
      <c r="G43" s="53" t="s">
        <v>77</v>
      </c>
    </row>
    <row r="44" spans="2:7" ht="63" customHeight="1" x14ac:dyDescent="0.25">
      <c r="B44" s="2" t="s">
        <v>848</v>
      </c>
      <c r="C44" s="184"/>
      <c r="D44" s="305" t="s">
        <v>467</v>
      </c>
      <c r="E44" s="307" t="str">
        <f>(IF(AND($C$44&lt;&gt;"",$C$45&lt;&gt;""),$C$44/$C$45,"Incomplete"))</f>
        <v>Incomplete</v>
      </c>
      <c r="F44" s="309"/>
      <c r="G44" s="305" t="s">
        <v>855</v>
      </c>
    </row>
    <row r="45" spans="2:7" ht="63" customHeight="1" thickBot="1" x14ac:dyDescent="0.3">
      <c r="B45" s="2" t="s">
        <v>510</v>
      </c>
      <c r="C45" s="211" t="str">
        <f>IF(ISBLANK($C$27),"",$C$27)</f>
        <v/>
      </c>
      <c r="D45" s="306"/>
      <c r="E45" s="308"/>
      <c r="F45" s="310"/>
      <c r="G45" s="306"/>
    </row>
    <row r="46" spans="2:7" ht="63" customHeight="1" x14ac:dyDescent="0.25">
      <c r="B46" s="22" t="s">
        <v>849</v>
      </c>
      <c r="C46" s="208"/>
      <c r="D46" s="311" t="s">
        <v>468</v>
      </c>
      <c r="E46" s="307" t="str">
        <f>(IF(AND($C$46&lt;&gt;"",$C$47&lt;&gt;""),$C$46/$C$47,"Incomplete"))</f>
        <v>Incomplete</v>
      </c>
      <c r="F46" s="313"/>
      <c r="G46" s="311" t="s">
        <v>854</v>
      </c>
    </row>
    <row r="47" spans="2:7" ht="63" customHeight="1" thickBot="1" x14ac:dyDescent="0.3">
      <c r="B47" s="2" t="s">
        <v>510</v>
      </c>
      <c r="C47" s="211" t="str">
        <f>IF(ISBLANK($C$27),"",$C$27)</f>
        <v/>
      </c>
      <c r="D47" s="306"/>
      <c r="E47" s="308"/>
      <c r="F47" s="310"/>
      <c r="G47" s="306"/>
    </row>
    <row r="48" spans="2:7" ht="63" customHeight="1" x14ac:dyDescent="0.25">
      <c r="B48" s="22" t="s">
        <v>850</v>
      </c>
      <c r="C48" s="208"/>
      <c r="D48" s="311" t="s">
        <v>469</v>
      </c>
      <c r="E48" s="307" t="str">
        <f>(IF(AND($C$48&lt;&gt;"",$C$49&lt;&gt;""),$C$48/$C$49,"Incomplete"))</f>
        <v>Incomplete</v>
      </c>
      <c r="F48" s="313"/>
      <c r="G48" s="311" t="s">
        <v>852</v>
      </c>
    </row>
    <row r="49" spans="2:7" ht="63" customHeight="1" thickBot="1" x14ac:dyDescent="0.3">
      <c r="B49" s="2" t="s">
        <v>510</v>
      </c>
      <c r="C49" s="211"/>
      <c r="D49" s="306"/>
      <c r="E49" s="308"/>
      <c r="F49" s="310"/>
      <c r="G49" s="306"/>
    </row>
    <row r="50" spans="2:7" ht="63" customHeight="1" x14ac:dyDescent="0.25">
      <c r="B50" s="22" t="s">
        <v>851</v>
      </c>
      <c r="C50" s="195"/>
      <c r="D50" s="311" t="s">
        <v>470</v>
      </c>
      <c r="E50" s="312" t="str">
        <f>(IF(AND($C$50&lt;&gt;"",$C$51&lt;&gt;""),$C$50/$C$51,"Incomplete"))</f>
        <v>Incomplete</v>
      </c>
      <c r="F50" s="313"/>
      <c r="G50" s="311" t="s">
        <v>853</v>
      </c>
    </row>
    <row r="51" spans="2:7" ht="63" customHeight="1" thickBot="1" x14ac:dyDescent="0.3">
      <c r="B51" s="2" t="s">
        <v>510</v>
      </c>
      <c r="C51" s="211" t="str">
        <f>IF(ISBLANK($C$27),"",$C$27)</f>
        <v/>
      </c>
      <c r="D51" s="306"/>
      <c r="E51" s="308"/>
      <c r="F51" s="310"/>
      <c r="G51" s="306"/>
    </row>
    <row r="52" spans="2:7" ht="30" customHeight="1" x14ac:dyDescent="0.25">
      <c r="B52" s="200"/>
      <c r="C52" s="195"/>
      <c r="D52" s="317"/>
      <c r="E52" s="319" t="str">
        <f>(IF(AND($C$52&lt;&gt;"",$C$53&lt;&gt;""),$C$52/$C$53,"Incomplete"))</f>
        <v>Incomplete</v>
      </c>
      <c r="F52" s="317"/>
      <c r="G52" s="321" t="s">
        <v>1324</v>
      </c>
    </row>
    <row r="53" spans="2:7" ht="30" customHeight="1" thickBot="1" x14ac:dyDescent="0.3">
      <c r="B53" s="201"/>
      <c r="C53" s="196"/>
      <c r="D53" s="318"/>
      <c r="E53" s="320"/>
      <c r="F53" s="318"/>
      <c r="G53" s="322"/>
    </row>
    <row r="54" spans="2:7" ht="30" customHeight="1" x14ac:dyDescent="0.25">
      <c r="B54" s="200"/>
      <c r="C54" s="195"/>
      <c r="D54" s="317"/>
      <c r="E54" s="319" t="str">
        <f>(IF(AND($C$54&lt;&gt;"",$C$55&lt;&gt;""),$C$54/$C$55,"Incomplete"))</f>
        <v>Incomplete</v>
      </c>
      <c r="F54" s="317"/>
      <c r="G54" s="321" t="s">
        <v>1324</v>
      </c>
    </row>
    <row r="55" spans="2:7" ht="30" customHeight="1" thickBot="1" x14ac:dyDescent="0.3">
      <c r="B55" s="201"/>
      <c r="C55" s="196"/>
      <c r="D55" s="318"/>
      <c r="E55" s="320"/>
      <c r="F55" s="318"/>
      <c r="G55" s="322"/>
    </row>
    <row r="56" spans="2:7" ht="30" customHeight="1" x14ac:dyDescent="0.25">
      <c r="B56" s="200"/>
      <c r="C56" s="195"/>
      <c r="D56" s="317"/>
      <c r="E56" s="319" t="str">
        <f>(IF(AND($C$56&lt;&gt;"",$C$57&lt;&gt;""),$C$56/$C$57,"Incomplete"))</f>
        <v>Incomplete</v>
      </c>
      <c r="F56" s="317"/>
      <c r="G56" s="321" t="s">
        <v>1324</v>
      </c>
    </row>
    <row r="57" spans="2:7" ht="30" customHeight="1" thickBot="1" x14ac:dyDescent="0.3">
      <c r="B57" s="201"/>
      <c r="C57" s="196"/>
      <c r="D57" s="318"/>
      <c r="E57" s="320"/>
      <c r="F57" s="318"/>
      <c r="G57" s="322"/>
    </row>
    <row r="59" spans="2:7" ht="41.25" customHeight="1" x14ac:dyDescent="0.25">
      <c r="B59" s="296" t="s">
        <v>97</v>
      </c>
      <c r="C59" s="296"/>
      <c r="D59" s="296"/>
      <c r="E59" s="296"/>
      <c r="F59" s="296"/>
    </row>
    <row r="60" spans="2:7" ht="24.95" customHeight="1" thickBot="1" x14ac:dyDescent="0.3">
      <c r="B60" s="316" t="s">
        <v>98</v>
      </c>
      <c r="C60" s="316"/>
      <c r="D60" s="316"/>
      <c r="E60" s="316"/>
      <c r="F60" s="316"/>
      <c r="G60" s="316"/>
    </row>
    <row r="61" spans="2:7" ht="21" customHeight="1" thickTop="1" x14ac:dyDescent="0.25">
      <c r="B61" s="49" t="s">
        <v>73</v>
      </c>
      <c r="C61" s="124" t="s">
        <v>74</v>
      </c>
      <c r="D61" s="49" t="s">
        <v>99</v>
      </c>
      <c r="E61" s="130" t="s">
        <v>862</v>
      </c>
      <c r="F61" s="49" t="s">
        <v>94</v>
      </c>
      <c r="G61" s="49" t="s">
        <v>77</v>
      </c>
    </row>
    <row r="62" spans="2:7" ht="63" customHeight="1" x14ac:dyDescent="0.25">
      <c r="B62" s="2" t="s">
        <v>856</v>
      </c>
      <c r="C62" s="184"/>
      <c r="D62" s="324" t="s">
        <v>471</v>
      </c>
      <c r="E62" s="323" t="str">
        <f>(IF(AND($C$62&lt;&gt;"",$C$63&lt;&gt;""),$C$62/$C$63,"Incomplete"))</f>
        <v>Incomplete</v>
      </c>
      <c r="F62" s="329"/>
      <c r="G62" s="305" t="s">
        <v>169</v>
      </c>
    </row>
    <row r="63" spans="2:7" ht="63" customHeight="1" thickBot="1" x14ac:dyDescent="0.3">
      <c r="B63" s="2" t="s">
        <v>510</v>
      </c>
      <c r="C63" s="194"/>
      <c r="D63" s="325"/>
      <c r="E63" s="320"/>
      <c r="F63" s="318"/>
      <c r="G63" s="306"/>
    </row>
    <row r="64" spans="2:7" ht="175.5" customHeight="1" x14ac:dyDescent="0.25">
      <c r="B64" s="22" t="s">
        <v>1348</v>
      </c>
      <c r="C64" s="195"/>
      <c r="D64" s="337" t="s">
        <v>383</v>
      </c>
      <c r="E64" s="319" t="str">
        <f>(IF(AND($C$64&lt;&gt;"",$C$65&lt;&gt;""),$C$64/$C$65,"Incomplete"))</f>
        <v>Incomplete</v>
      </c>
      <c r="F64" s="317"/>
      <c r="G64" s="311" t="s">
        <v>857</v>
      </c>
    </row>
    <row r="65" spans="2:7" ht="175.5" customHeight="1" thickBot="1" x14ac:dyDescent="0.3">
      <c r="B65" s="2" t="s">
        <v>510</v>
      </c>
      <c r="C65" s="194"/>
      <c r="D65" s="325"/>
      <c r="E65" s="320"/>
      <c r="F65" s="318"/>
      <c r="G65" s="322"/>
    </row>
    <row r="66" spans="2:7" ht="82.5" customHeight="1" thickBot="1" x14ac:dyDescent="0.3">
      <c r="B66" s="15" t="s">
        <v>472</v>
      </c>
      <c r="C66" s="140" t="s">
        <v>733</v>
      </c>
      <c r="D66" s="15" t="s">
        <v>472</v>
      </c>
      <c r="E66" s="209"/>
      <c r="F66" s="210"/>
      <c r="G66" s="137" t="s">
        <v>1189</v>
      </c>
    </row>
    <row r="67" spans="2:7" ht="33.75" customHeight="1" thickBot="1" x14ac:dyDescent="0.3">
      <c r="B67" s="19" t="s">
        <v>473</v>
      </c>
      <c r="C67" s="195"/>
      <c r="D67" s="19" t="s">
        <v>473</v>
      </c>
      <c r="E67" s="132" t="s">
        <v>733</v>
      </c>
      <c r="F67" s="199"/>
      <c r="G67" s="75"/>
    </row>
    <row r="68" spans="2:7" ht="30" customHeight="1" x14ac:dyDescent="0.25">
      <c r="B68" s="200"/>
      <c r="C68" s="195"/>
      <c r="D68" s="326"/>
      <c r="E68" s="319" t="str">
        <f>(IF(AND($C$68&lt;&gt;"",$C$69&lt;&gt;""),$C$68/$C$69,"Incomplete"))</f>
        <v>Incomplete</v>
      </c>
      <c r="F68" s="317"/>
      <c r="G68" s="321" t="s">
        <v>1324</v>
      </c>
    </row>
    <row r="69" spans="2:7" ht="30" customHeight="1" thickBot="1" x14ac:dyDescent="0.3">
      <c r="B69" s="201"/>
      <c r="C69" s="196"/>
      <c r="D69" s="327"/>
      <c r="E69" s="320"/>
      <c r="F69" s="318"/>
      <c r="G69" s="322"/>
    </row>
    <row r="70" spans="2:7" ht="30" customHeight="1" x14ac:dyDescent="0.25">
      <c r="B70" s="200"/>
      <c r="C70" s="195"/>
      <c r="D70" s="326"/>
      <c r="E70" s="319" t="str">
        <f>(IF(AND($C$70&lt;&gt;"",$C$71&lt;&gt;""),$C$70/$C$71,"Incomplete"))</f>
        <v>Incomplete</v>
      </c>
      <c r="F70" s="317"/>
      <c r="G70" s="321" t="s">
        <v>1324</v>
      </c>
    </row>
    <row r="71" spans="2:7" ht="30" customHeight="1" thickBot="1" x14ac:dyDescent="0.3">
      <c r="B71" s="201"/>
      <c r="C71" s="196"/>
      <c r="D71" s="327"/>
      <c r="E71" s="320"/>
      <c r="F71" s="318"/>
      <c r="G71" s="322"/>
    </row>
    <row r="72" spans="2:7" ht="30" customHeight="1" x14ac:dyDescent="0.25">
      <c r="B72" s="200"/>
      <c r="C72" s="195"/>
      <c r="D72" s="326"/>
      <c r="E72" s="319" t="str">
        <f>(IF(AND($C$72&lt;&gt;"",$C$73&lt;&gt;""),$C$72/$C$73,"Incomplete"))</f>
        <v>Incomplete</v>
      </c>
      <c r="F72" s="317"/>
      <c r="G72" s="328" t="s">
        <v>1324</v>
      </c>
    </row>
    <row r="73" spans="2:7" ht="30" customHeight="1" thickBot="1" x14ac:dyDescent="0.3">
      <c r="B73" s="201"/>
      <c r="C73" s="196"/>
      <c r="D73" s="327"/>
      <c r="E73" s="320"/>
      <c r="F73" s="318"/>
      <c r="G73" s="322"/>
    </row>
    <row r="76" spans="2:7" ht="24.95" customHeight="1" x14ac:dyDescent="0.25">
      <c r="B76" s="34"/>
    </row>
    <row r="77" spans="2:7" ht="21" customHeight="1" x14ac:dyDescent="0.25">
      <c r="B77" s="34"/>
    </row>
    <row r="78" spans="2:7" ht="60" customHeight="1" x14ac:dyDescent="0.25">
      <c r="B78" s="34"/>
    </row>
    <row r="79" spans="2:7" x14ac:dyDescent="0.25">
      <c r="B79" s="34"/>
      <c r="C79" s="138"/>
      <c r="D79" s="11"/>
      <c r="F79" s="11"/>
      <c r="G79" s="11"/>
    </row>
    <row r="80" spans="2:7" x14ac:dyDescent="0.25">
      <c r="B80" s="34"/>
      <c r="C80" s="138"/>
      <c r="D80" s="11"/>
      <c r="F80" s="11"/>
      <c r="G80" s="11"/>
    </row>
    <row r="81" spans="2:7" x14ac:dyDescent="0.25">
      <c r="B81" s="34"/>
      <c r="C81" s="138"/>
      <c r="D81" s="11"/>
      <c r="F81" s="11"/>
      <c r="G81" s="11"/>
    </row>
    <row r="82" spans="2:7" x14ac:dyDescent="0.25">
      <c r="B82" s="34"/>
      <c r="C82" s="138"/>
      <c r="D82" s="11"/>
      <c r="F82" s="11"/>
      <c r="G82" s="11"/>
    </row>
    <row r="83" spans="2:7" x14ac:dyDescent="0.25">
      <c r="B83" s="34"/>
      <c r="C83" s="138"/>
      <c r="D83" s="11"/>
      <c r="F83" s="11"/>
      <c r="G83" s="11"/>
    </row>
    <row r="84" spans="2:7" x14ac:dyDescent="0.25">
      <c r="B84" s="34"/>
      <c r="C84" s="138"/>
      <c r="D84" s="11"/>
      <c r="F84" s="11"/>
      <c r="G84" s="11"/>
    </row>
    <row r="85" spans="2:7" x14ac:dyDescent="0.25">
      <c r="B85" s="34"/>
      <c r="C85" s="138"/>
      <c r="D85" s="11"/>
      <c r="F85" s="11"/>
      <c r="G85" s="11"/>
    </row>
  </sheetData>
  <sheetProtection algorithmName="SHA-512" hashValue="1+KN5mzkQDYXGUjLdfGke5ggi8wSwo6NYHmie34HP3kaDPQuolEho44Fy8cjSCs+45wZx8si+nc4VQ/WF7adHw==" saltValue="4ONLMy61mx/3FTs59JfT3Q==" spinCount="100000" sheet="1" objects="1" scenarios="1"/>
  <mergeCells count="68">
    <mergeCell ref="B2:G2"/>
    <mergeCell ref="D44:D45"/>
    <mergeCell ref="E44:E45"/>
    <mergeCell ref="F44:F45"/>
    <mergeCell ref="G44:G45"/>
    <mergeCell ref="B42:G42"/>
    <mergeCell ref="D27:E27"/>
    <mergeCell ref="D29:E29"/>
    <mergeCell ref="D30:E30"/>
    <mergeCell ref="D31:E31"/>
    <mergeCell ref="D32:E32"/>
    <mergeCell ref="B28:F28"/>
    <mergeCell ref="D33:E33"/>
    <mergeCell ref="D34:E34"/>
    <mergeCell ref="D35:E35"/>
    <mergeCell ref="D36:E36"/>
    <mergeCell ref="D72:D73"/>
    <mergeCell ref="E72:E73"/>
    <mergeCell ref="F72:F73"/>
    <mergeCell ref="G72:G73"/>
    <mergeCell ref="F46:F47"/>
    <mergeCell ref="F48:F49"/>
    <mergeCell ref="E46:E47"/>
    <mergeCell ref="G46:G47"/>
    <mergeCell ref="D46:D47"/>
    <mergeCell ref="D68:D69"/>
    <mergeCell ref="E68:E69"/>
    <mergeCell ref="F68:F69"/>
    <mergeCell ref="G68:G69"/>
    <mergeCell ref="D70:D71"/>
    <mergeCell ref="E70:E71"/>
    <mergeCell ref="F70:F71"/>
    <mergeCell ref="G70:G71"/>
    <mergeCell ref="D62:D63"/>
    <mergeCell ref="E62:E63"/>
    <mergeCell ref="F62:F63"/>
    <mergeCell ref="G62:G63"/>
    <mergeCell ref="D64:D65"/>
    <mergeCell ref="E64:E65"/>
    <mergeCell ref="F64:F65"/>
    <mergeCell ref="G64:G65"/>
    <mergeCell ref="B60:G60"/>
    <mergeCell ref="D52:D53"/>
    <mergeCell ref="E52:E53"/>
    <mergeCell ref="F52:F53"/>
    <mergeCell ref="G52:G53"/>
    <mergeCell ref="D54:D55"/>
    <mergeCell ref="E54:E55"/>
    <mergeCell ref="F54:F55"/>
    <mergeCell ref="G54:G55"/>
    <mergeCell ref="D56:D57"/>
    <mergeCell ref="E56:E57"/>
    <mergeCell ref="F56:F57"/>
    <mergeCell ref="G56:G57"/>
    <mergeCell ref="B59:F59"/>
    <mergeCell ref="D50:D51"/>
    <mergeCell ref="E50:E51"/>
    <mergeCell ref="F50:F51"/>
    <mergeCell ref="G50:G51"/>
    <mergeCell ref="E48:E49"/>
    <mergeCell ref="G48:G49"/>
    <mergeCell ref="D48:D49"/>
    <mergeCell ref="B41:F41"/>
    <mergeCell ref="D26:E26"/>
    <mergeCell ref="B4:B5"/>
    <mergeCell ref="B7:E7"/>
    <mergeCell ref="B8:F8"/>
    <mergeCell ref="B25:E25"/>
  </mergeCells>
  <conditionalFormatting sqref="C38">
    <cfRule type="containsText" dxfId="13" priority="1" operator="containsText" text="No">
      <formula>NOT(ISERROR(SEARCH("No",C38)))</formula>
    </cfRule>
    <cfRule type="containsText" dxfId="12" priority="2" operator="containsText" text="Yes">
      <formula>NOT(ISERROR(SEARCH("Yes",C38)))</formula>
    </cfRule>
  </conditionalFormatting>
  <dataValidations count="1">
    <dataValidation type="date" allowBlank="1" showInputMessage="1" showErrorMessage="1" sqref="D4:D5" xr:uid="{32814C6E-2AA0-4032-88B7-F2D1B8870737}">
      <formula1>44562</formula1>
      <formula2>50771</formula2>
    </dataValidation>
  </dataValidations>
  <hyperlinks>
    <hyperlink ref="G66" r:id="rId1" location="2021-22-5019" display="This measure is the number of out-of-school short-term suspensions in educational facilities for all grades per 1000 students. It is collected by NC Department of Public Instruction and an indicator for HNC 2030." xr:uid="{87C7DEB6-3E9C-4B68-AFE5-62D9A04649F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3F4580ED-BAB1-4848-A46E-5123D36972A7}">
          <x14:formula1>
            <xm:f>Lists!$B$2:$B$3</xm:f>
          </x14:formula1>
          <xm:sqref>D10:D12 D14:D16 D18:D23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Lists</vt:lpstr>
      <vt:lpstr>Summary</vt:lpstr>
      <vt:lpstr>Instructions</vt:lpstr>
      <vt:lpstr>1. Strategic Planning</vt:lpstr>
      <vt:lpstr>2. Evidence-Based Treatment</vt:lpstr>
      <vt:lpstr>3. Recovery</vt:lpstr>
      <vt:lpstr>4. Housing</vt:lpstr>
      <vt:lpstr>5. Employment</vt:lpstr>
      <vt:lpstr>6. Early Intervention</vt:lpstr>
      <vt:lpstr>7. Naloxone</vt:lpstr>
      <vt:lpstr>8. Post Overdose Response</vt:lpstr>
      <vt:lpstr>9. Syringe Services</vt:lpstr>
      <vt:lpstr>10. CJ Diversion</vt:lpstr>
      <vt:lpstr>11. Treatment - Jails</vt:lpstr>
      <vt:lpstr>12. Reentry</vt:lpstr>
      <vt:lpstr>Option B Measures</vt:lpstr>
      <vt:lpstr>'8. Post Overdose Response'!_Hlk135901906</vt:lpstr>
      <vt:lpstr>'9. Syringe Services'!_Hlk135901906</vt:lpstr>
      <vt:lpstr>'8. Post Overdose Response'!_Hlk136336005</vt:lpstr>
      <vt:lpstr>'9. Syringe Services'!_Hlk136336005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Nidhi Sachdeva</dc:creator>
  <cp:keywords/>
  <dc:description/>
  <cp:lastModifiedBy>Lenovo User</cp:lastModifiedBy>
  <cp:revision/>
  <dcterms:created xsi:type="dcterms:W3CDTF">2023-07-05T14:14:00Z</dcterms:created>
  <dcterms:modified xsi:type="dcterms:W3CDTF">2023-08-08T15:29:01Z</dcterms:modified>
  <cp:category/>
  <cp:contentStatus/>
</cp:coreProperties>
</file>